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9024" activeTab="0"/>
  </bookViews>
  <sheets>
    <sheet name="Лист1" sheetId="1" r:id="rId1"/>
  </sheets>
  <definedNames>
    <definedName name="_xlnm.Print_Area" localSheetId="0">'Лист1'!$A$1:$G$217</definedName>
  </definedNames>
  <calcPr fullCalcOnLoad="1"/>
</workbook>
</file>

<file path=xl/sharedStrings.xml><?xml version="1.0" encoding="utf-8"?>
<sst xmlns="http://schemas.openxmlformats.org/spreadsheetml/2006/main" count="783" uniqueCount="272">
  <si>
    <t>Всего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</si>
  <si>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</si>
  <si>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</si>
  <si>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</si>
  <si>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Наименование</t>
  </si>
  <si>
    <t>Код ведомства</t>
  </si>
  <si>
    <t>Рз</t>
  </si>
  <si>
    <t>Пр</t>
  </si>
  <si>
    <t>ВР</t>
  </si>
  <si>
    <t>01</t>
  </si>
  <si>
    <t>03</t>
  </si>
  <si>
    <t>04</t>
  </si>
  <si>
    <t>05</t>
  </si>
  <si>
    <t>09</t>
  </si>
  <si>
    <t>02</t>
  </si>
  <si>
    <t>10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</si>
  <si>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</si>
  <si>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</si>
  <si>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</si>
  <si>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</si>
  <si>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12</t>
  </si>
  <si>
    <t>00</t>
  </si>
  <si>
    <t>08</t>
  </si>
  <si>
    <t>Культура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</si>
  <si>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</si>
  <si>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</si>
  <si>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</si>
  <si>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</si>
  <si>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06</t>
  </si>
  <si>
    <t>Другие вопросы в области национальной безопасности и правоохранительной деятельности</t>
  </si>
  <si>
    <t>14</t>
  </si>
  <si>
    <t>Коммунальное хозяйство</t>
  </si>
  <si>
    <t>11</t>
  </si>
  <si>
    <t>13</t>
  </si>
  <si>
    <t>Сумма руб.</t>
  </si>
  <si>
    <t xml:space="preserve">Культура, кинематография </t>
  </si>
  <si>
    <t xml:space="preserve"> Физическая культура и спорт</t>
  </si>
  <si>
    <t xml:space="preserve">Физическая культура </t>
  </si>
  <si>
    <t>Дорожное хозяйство (дорожные фонды)</t>
  </si>
  <si>
    <t>Водное хозяйство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</si>
  <si>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</si>
  <si>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</si>
  <si>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</si>
  <si>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</si>
  <si>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11 </t>
  </si>
  <si>
    <t xml:space="preserve">01 </t>
  </si>
  <si>
    <t>Обеспечение первичных мер пожарной безопасности в границах населенных пунктов поселения</t>
  </si>
  <si>
    <t xml:space="preserve">Резервные фонды </t>
  </si>
  <si>
    <t>Благоустройство территории сельского поселения</t>
  </si>
  <si>
    <t>Мероприятия по пожарной безопасности</t>
  </si>
  <si>
    <t>Мероприятия по содержанию жилищного фонда</t>
  </si>
  <si>
    <t>Поддержка коммунального хозяйства</t>
  </si>
  <si>
    <t>01 1 00 00000</t>
  </si>
  <si>
    <t xml:space="preserve">Обеспечение деятельности администрации муниципального образования </t>
  </si>
  <si>
    <t>01 1 01 00000</t>
  </si>
  <si>
    <t>01 1 01 00190</t>
  </si>
  <si>
    <t>Расходы на обеспечение функций органов местного самоуправления</t>
  </si>
  <si>
    <t>01 0 00 00000</t>
  </si>
  <si>
    <t>01 5 00 00000</t>
  </si>
  <si>
    <t>Образование и организация деятельности административных комиссий</t>
  </si>
  <si>
    <t>01 5 01 00000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</si>
  <si>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</si>
  <si>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02 1 00 00000</t>
  </si>
  <si>
    <t>02 0 00 00000</t>
  </si>
  <si>
    <t>Резервные фонды администрации муниципального образования</t>
  </si>
  <si>
    <t>01 6 00 00000</t>
  </si>
  <si>
    <t>01 6 01 00000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</si>
  <si>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</si>
  <si>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</si>
  <si>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</si>
  <si>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</si>
  <si>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02 1 01 00000</t>
  </si>
  <si>
    <t>02 1 01 10540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</si>
  <si>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</si>
  <si>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необходимых условий для укрепления пожарной безопасности в населенных пунктах</t>
  </si>
  <si>
    <t>02 2 00 00000</t>
  </si>
  <si>
    <t>02 2 01 00000</t>
  </si>
  <si>
    <t>02 2 01 09560</t>
  </si>
  <si>
    <t>02 3 00 00000</t>
  </si>
  <si>
    <t>02 3 01 00000</t>
  </si>
  <si>
    <t>02 3 01 10110</t>
  </si>
  <si>
    <t>Реализация мероприятий по профилактике терроризма и экстремизма</t>
  </si>
  <si>
    <t>03 0 00 00000</t>
  </si>
  <si>
    <t>03 1 01 10030</t>
  </si>
  <si>
    <t>Реализация мероприятий по поддержке сельскохозяйственного производства</t>
  </si>
  <si>
    <t>02 5 00 00000</t>
  </si>
  <si>
    <t>02 5 01 00000</t>
  </si>
  <si>
    <t>Реализация мероприятий по обеспечению безопасности людей на водных объектах, охране их жизни и здоровья</t>
  </si>
  <si>
    <t>05 0 00 00000</t>
  </si>
  <si>
    <t>05 1 00 00000</t>
  </si>
  <si>
    <t>Капитальный ремонт, содержание и ремонт автомобильных дорог муниципального образования</t>
  </si>
  <si>
    <t>05 1 01 00000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</si>
  <si>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</si>
  <si>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</si>
  <si>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05 4 00 00000</t>
  </si>
  <si>
    <t>08 0 00 00000</t>
  </si>
  <si>
    <t>08 1 00 00000</t>
  </si>
  <si>
    <t>06 0 00 00000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</si>
  <si>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</si>
  <si>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</si>
  <si>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07 0 00 00000</t>
  </si>
  <si>
    <t>07 1 00 00000</t>
  </si>
  <si>
    <t>Реализация мероприятий по развитию физической культуры и спорта</t>
  </si>
  <si>
    <t>Жилище</t>
  </si>
  <si>
    <t>05 5 00 00000</t>
  </si>
  <si>
    <t>Коммунальное хозяйство сельского поселения</t>
  </si>
  <si>
    <t>05 5 01 10770</t>
  </si>
  <si>
    <t>05 6 00 00000</t>
  </si>
  <si>
    <t>05 6 01 00000</t>
  </si>
  <si>
    <t>Повышение уровня благоустройства населенных пунктов Отрадненского района</t>
  </si>
  <si>
    <t>05 6 01 10130</t>
  </si>
  <si>
    <t>Развитие систем наружного освещения населенных пунктов</t>
  </si>
  <si>
    <t>05 6 01 10100</t>
  </si>
  <si>
    <t>Реализация мероприятий по благоустройству поселений</t>
  </si>
  <si>
    <t>99 0 00 00000</t>
  </si>
  <si>
    <t>Непрограммное направление расходов органов муниципального образования</t>
  </si>
  <si>
    <t>03 1 00 00000</t>
  </si>
  <si>
    <t>03 1 01 00000</t>
  </si>
  <si>
    <t>06 3 00 00000</t>
  </si>
  <si>
    <t>06 3 01 00000</t>
  </si>
  <si>
    <t>99 1 00 00000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</si>
  <si>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</si>
  <si>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</si>
  <si>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</si>
  <si>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</si>
  <si>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</si>
  <si>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</si>
  <si>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</si>
  <si>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</si>
  <si>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</si>
  <si>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ЦСР </t>
  </si>
  <si>
    <t>05 5 01 00000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</si>
  <si>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</si>
  <si>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05 7 00 00000</t>
  </si>
  <si>
    <t>05 7 01 00000</t>
  </si>
  <si>
    <t>05 7 01 10180</t>
  </si>
  <si>
    <t>Мероприятия по организации транспортных услуг</t>
  </si>
  <si>
    <t>Транспорт</t>
  </si>
  <si>
    <t>Лесное хозяйство</t>
  </si>
  <si>
    <t>Мероприятия в области охраны, восстановления и использования лесов</t>
  </si>
  <si>
    <t>05 4 01 00000</t>
  </si>
  <si>
    <t>Другие вопросы в области жилищно-коммунального хозяйства</t>
  </si>
  <si>
    <t xml:space="preserve">Молодежная политика </t>
  </si>
  <si>
    <t>Осуществление отдельных государственных полномочий</t>
  </si>
  <si>
    <t>01 4 00 00000</t>
  </si>
  <si>
    <t>01 4 01 00000</t>
  </si>
  <si>
    <t>01 4 01 60190</t>
  </si>
  <si>
    <t>01 5 01 11520</t>
  </si>
  <si>
    <t>01 6 01 10050</t>
  </si>
  <si>
    <t>05 4 01 10430</t>
  </si>
  <si>
    <t>05 3 00 00000</t>
  </si>
  <si>
    <t>05 3 01 00000</t>
  </si>
  <si>
    <t>05 3 01 11020</t>
  </si>
  <si>
    <t>Мероприятия по проведению землеустроительных работ</t>
  </si>
  <si>
    <t>05 1 01 10060</t>
  </si>
  <si>
    <t xml:space="preserve"> </t>
  </si>
  <si>
    <t>06 3 01 00590</t>
  </si>
  <si>
    <t>Обеспечение деятельности муниципальных учреждений культуры, искусства и кинематографии</t>
  </si>
  <si>
    <t>06 3 01 11390</t>
  </si>
  <si>
    <t>06 1 00 00000</t>
  </si>
  <si>
    <t>07 1 01 00000</t>
  </si>
  <si>
    <t>06 1 01 00000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</si>
  <si>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</si>
  <si>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06 1 01 09810</t>
  </si>
  <si>
    <t>Реализация мероприятий в области культуры</t>
  </si>
  <si>
    <t>07 1 01 10670</t>
  </si>
  <si>
    <t>08 1 01 00000</t>
  </si>
  <si>
    <t>08 1 01 10900</t>
  </si>
  <si>
    <t xml:space="preserve">Обеспечение градостроительной деятельности на территории муниципального образования 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</si>
  <si>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 "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</si>
  <si>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</si>
  <si>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Организация 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</si>
  <si>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</si>
  <si>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</si>
  <si>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02 1 01 20590</t>
  </si>
  <si>
    <t>02 1 01 10040</t>
  </si>
  <si>
    <t>02 1 01 10500</t>
  </si>
  <si>
    <t>Укрепление правопорядка, профилактика правонарушений, усиление борьбы с преступностью и противодействие коррупции в Отрадненском районе</t>
  </si>
  <si>
    <t>02 5 01 10280</t>
  </si>
  <si>
    <t>Совет  Отрадненского сельского поселения Отрадненского района</t>
  </si>
  <si>
    <t>Администрация  Отрадненского  сельского поселения Отрадненского района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</si>
  <si>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</si>
  <si>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Реализация мероприятий развития территориального общественного самоуправления территории  Отрадненского сельского поселения</t>
  </si>
  <si>
    <t>Развитие и реализация потенциала молодежи Отрадненского сельского поселения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</si>
  <si>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</si>
  <si>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</si>
  <si>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межбюджетные трансферты о передаче Контрольно-счетной палате муниципального образования Отрадненский район полномо-чий Контольно-счетного органа сельского поселения Отрадненского района по осуществлению внешнего муниципального финансового контроля</t>
  </si>
  <si>
    <t>Обслуживание государственного и муниципального долга</t>
  </si>
  <si>
    <t xml:space="preserve">Осуществление платежей по обслуживанию долговых обязательств </t>
  </si>
  <si>
    <t>99 2 00 00000</t>
  </si>
  <si>
    <t>Процентные платежи по долговым обязательствам</t>
  </si>
  <si>
    <t>99 2 00 10520</t>
  </si>
  <si>
    <t>Обслуживание государственного (муниципального) долга</t>
  </si>
  <si>
    <t>Мероприятия по укреплению правопо-рядка, профилактике правонарушений, усилению борьбы с преступностью</t>
  </si>
  <si>
    <t>Повышение эффективности мер, направ-ленных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</si>
  <si>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экстре-мизму в муниципальном образовании</t>
  </si>
  <si>
    <t>Обеспечение проживающих в поселении и нуждающихся в жилых помещениях мало-имущих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</si>
  <si>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к решению Совета Отрадненского сельс-</t>
  </si>
  <si>
    <t>кого поселения Отрадненского  района</t>
  </si>
  <si>
    <t>600</t>
  </si>
  <si>
    <t>Предоставление субсидий бюджетным, автономным учреждениям и иным некоммерческим организациям</t>
  </si>
  <si>
    <t>Утверждение генеральных планов, правил землепользования и застройки, планировка территорий, выдача разрешений на строи-тельство, разрешений на ввод объектов в эксплуатацию, утверждение нормативов градостроительного проектирования, резерви-рования и изъятие земельных участков, выдача рекомендаций об устранении нарушений в ходе осмотров зданий и сооружений</t>
  </si>
  <si>
    <t>05 6 02 00590</t>
  </si>
  <si>
    <t>Обеспечение выполнения муниципальных функций в сфере благоустройства</t>
  </si>
  <si>
    <t>Расходы на обеспечение деятельности (оказание услуг) муниципальных уч-реждений</t>
  </si>
  <si>
    <t>05 6 02 00000</t>
  </si>
  <si>
    <t>05 6 0200590</t>
  </si>
  <si>
    <t>Социальная политика</t>
  </si>
  <si>
    <t>Социальное обеспечение населения</t>
  </si>
  <si>
    <t>09 0 00 00000</t>
  </si>
  <si>
    <t>Старшее поколение</t>
  </si>
  <si>
    <t>09 1 00 00000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</si>
  <si>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</si>
  <si>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09 1 01 10140</t>
  </si>
  <si>
    <t>14 1 021 0000</t>
  </si>
  <si>
    <t>14 1 02 11310</t>
  </si>
  <si>
    <t>Продвижение санаторно-курортных и туристских возможностей</t>
  </si>
  <si>
    <t>Реализация мероприятий муниципальной программы</t>
  </si>
  <si>
    <t>21 0 00 00000</t>
  </si>
  <si>
    <t>Муниципальная программа "Доступная среда в Отрадненском сельском поселении Отрадненского района"</t>
  </si>
  <si>
    <t>Отдельные мероприятия муниципальных программ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</si>
  <si>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</si>
  <si>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21 1 00 00000</t>
  </si>
  <si>
    <t>21 1 01 11490</t>
  </si>
  <si>
    <t>21 1 01 00000</t>
  </si>
  <si>
    <t>Муниципальная программа "Обеспечение безопасности населения в Отрадненском сельском поселении Отрадненского района"</t>
  </si>
  <si>
    <t>Муниципальная программа   "Создание условий для развития муниципальной политики в отдельных секторах экономики Отрадненского сельского поселения Отрадненского района "</t>
  </si>
  <si>
    <t>Муниципальная программа   "Обеспечение безопасности населения Отрадненского сельского поселения Отрадненского района"</t>
  </si>
  <si>
    <t>Муниципальная программа   "Обеспечение безопасности населения Отрадненского сельского поселения Отрадненского района "</t>
  </si>
  <si>
    <t>Организационные и профилактические мероприятия, мероприятия по минимизации и ликвидации последствий террористи-ческих проявлений, информационно-пропагандистское и научно-методическое обеспечение работы по профилактике терроизма и экстремизма</t>
  </si>
  <si>
    <t>Муниципальная программа   "Развитие сельского хозяйства и регулирование рынков сельскохозяйственной продукции, сырья и продовольствия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</si>
  <si>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сельскохозяйст-венной продукции, сырья и продовольствия Отрадненского сельского поселения Отрадненского района"</t>
  </si>
  <si>
    <t>Поддержка сельскохозяйственного производства в Отрадненском сельском поселении Отрадненского района</t>
  </si>
  <si>
    <t>Муниципальная программа  "Комплексное и устойчивое развитие Отрадненского сельского поселения Отрадненского района"</t>
  </si>
  <si>
    <t>Проведение комплекса мероприятий по модернизации, строительству, реконструк-ции и ремонту объектов водоснабжения населенных пунктов Отрадненского района</t>
  </si>
  <si>
    <t>Муниципальная программа  "Комплексное и устойчивое развитиеОтрадненского сельского поселения Отрадненского района"</t>
  </si>
  <si>
    <t>Муниципальная программа  "Молодежь Отрадненского сельского поселения Отрадненского района"</t>
  </si>
  <si>
    <t>Реализация мероприятий муниципальной программы "Молодежь Отрадненского сельского поселения Отрадненского района"</t>
  </si>
  <si>
    <t>Муниципальная программа   "Развитие культуры  Отрадненского сельского поселения Отрадненского района"</t>
  </si>
  <si>
    <t>Муниципальная программа муниципального образования "Социальная поддержка населения Отрадненского сельского поселения Отрадненского района"</t>
  </si>
  <si>
    <t>Муниципальная программа муниципального образования  "Развитие физической культуры и массового спорта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</si>
  <si>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 Отрадненского сельского поселения Отрадненского района"</t>
  </si>
  <si>
    <t>Обслуживание государственного внутреннего и муниципального долга</t>
  </si>
  <si>
    <t>Основные мероприятия муниципальной программы Отрадненского сельского поселения "Молодежь Отрадненского сельского поселения Отрадненского района"</t>
  </si>
  <si>
    <t>ПРИЛОЖЕНИЕ № 7</t>
  </si>
  <si>
    <t>Ведомственная структура расходов бюджета Отрадненского сельского поселения Отрадненского района на 2020 год</t>
  </si>
  <si>
    <t>поселения Отрадненского района</t>
  </si>
  <si>
    <t>01 1 01 11190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</si>
  <si>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финансового контроля сельских поселений Отрадненского района</t>
  </si>
  <si>
    <t>99 1 00 12190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</si>
  <si>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</si>
  <si>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06201L5190</t>
  </si>
  <si>
    <t>Поддержка отросли культуры</t>
  </si>
  <si>
    <t>21 1 01 S1050</t>
  </si>
  <si>
    <t>Мероприятия государственной программы Краснодарского края "Доступная среда"</t>
  </si>
  <si>
    <t>Реализация мероприятий муниципальной программы "Доступная среда"</t>
  </si>
  <si>
    <t>от 28.11.2019 № 21</t>
  </si>
  <si>
    <t>Реализация программ формирования современной городской среды</t>
  </si>
  <si>
    <t>05 6 F2 55550</t>
  </si>
  <si>
    <t>Капитальный ремонт, содержание и ремонт автомобильных дорог общего пользования местного значения</t>
  </si>
  <si>
    <t>05401S2440</t>
  </si>
  <si>
    <t>0630110640</t>
  </si>
  <si>
    <t>Укрепление материально-технической базы, техническое оснощение муниципальных учреждений культуры (местный бюджет)</t>
  </si>
  <si>
    <t>0630S10640</t>
  </si>
  <si>
    <t>Укрепление материально-технической базы, техническое оснощение муниципальных учреждений культуры</t>
  </si>
  <si>
    <t>05 5 01 10070</t>
  </si>
  <si>
    <t>Реализация мероприятий по организации газоснабжения населения</t>
  </si>
  <si>
    <t xml:space="preserve">администрации Отрадненского сельского </t>
  </si>
  <si>
    <t>И.В. Пискова</t>
  </si>
  <si>
    <t>Начальник финансово-экономического отдела</t>
  </si>
  <si>
    <t>ПРИЛОЖЕНИЕ № 2</t>
  </si>
  <si>
    <t>от 23.04.2020  № 54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</si>
</sst>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justify" vertical="top" wrapText="1"/>
    </xf>
    <xf numFmtId="0" fontId="7" fillId="35" borderId="11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view="pageBreakPreview" zoomScaleSheetLayoutView="100" zoomScalePageLayoutView="0" workbookViewId="0" topLeftCell="A1">
      <selection activeCell="C8" sqref="C8:G8"/>
    </sheetView>
  </sheetViews>
  <sheetFormatPr defaultColWidth="9.00390625" defaultRowHeight="12.75"/>
  <cols>
    <col min="1" max="1" width="43.50390625" style="45" customWidth="1"/>
    <col min="2" max="2" width="8.125" style="6" customWidth="1"/>
    <col min="3" max="3" width="5.00390625" style="6" customWidth="1"/>
    <col min="4" max="4" width="4.875" style="6" customWidth="1"/>
    <col min="5" max="5" width="14.875" style="6" customWidth="1"/>
    <col min="6" max="6" width="9.50390625" style="6" customWidth="1"/>
    <col min="7" max="7" width="17.375" style="57" customWidth="1"/>
    <col min="8" max="8" width="13.75390625" style="0" bestFit="1" customWidth="1"/>
    <col min="9" max="9" width="11.625" style="0" bestFit="1" customWidth="1"/>
  </cols>
  <sheetData>
    <row r="1" spans="1:7" ht="18">
      <c r="A1" s="18"/>
      <c r="B1" s="1"/>
      <c r="C1" s="61" t="s">
        <v>270</v>
      </c>
      <c r="D1" s="61"/>
      <c r="E1" s="61"/>
      <c r="F1" s="61"/>
      <c r="G1" s="61"/>
    </row>
    <row r="2" spans="1:7" ht="18">
      <c r="A2" s="18"/>
      <c r="B2" s="29"/>
      <c r="C2" s="62" t="s">
        <v>197</v>
      </c>
      <c r="D2" s="62"/>
      <c r="E2" s="62"/>
      <c r="F2" s="62"/>
      <c r="G2" s="62"/>
    </row>
    <row r="3" spans="1:7" ht="18">
      <c r="A3" s="18"/>
      <c r="B3" s="1"/>
      <c r="C3" s="63" t="s">
        <v>198</v>
      </c>
      <c r="D3" s="63"/>
      <c r="E3" s="63"/>
      <c r="F3" s="63"/>
      <c r="G3" s="63"/>
    </row>
    <row r="4" spans="1:7" ht="18">
      <c r="A4" s="18"/>
      <c r="B4" s="1"/>
      <c r="C4" s="61" t="s">
        <v>271</v>
      </c>
      <c r="D4" s="61"/>
      <c r="E4" s="61"/>
      <c r="F4" s="61"/>
      <c r="G4" s="61"/>
    </row>
    <row r="5" spans="1:7" ht="18">
      <c r="A5" s="18"/>
      <c r="B5" s="1"/>
      <c r="C5" s="52"/>
      <c r="D5" s="52"/>
      <c r="E5" s="52"/>
      <c r="F5" s="52"/>
      <c r="G5" s="53"/>
    </row>
    <row r="7" spans="1:7" ht="18">
      <c r="A7" s="18"/>
      <c r="B7" s="1"/>
      <c r="C7" s="61" t="s">
        <v>244</v>
      </c>
      <c r="D7" s="61"/>
      <c r="E7" s="61"/>
      <c r="F7" s="61"/>
      <c r="G7" s="61"/>
    </row>
    <row r="8" spans="1:7" ht="18">
      <c r="A8" s="18"/>
      <c r="B8" s="29"/>
      <c r="C8" s="62" t="s">
        <v>197</v>
      </c>
      <c r="D8" s="62"/>
      <c r="E8" s="62"/>
      <c r="F8" s="62"/>
      <c r="G8" s="62"/>
    </row>
    <row r="9" spans="1:7" ht="18">
      <c r="A9" s="18"/>
      <c r="B9" s="1"/>
      <c r="C9" s="63" t="s">
        <v>198</v>
      </c>
      <c r="D9" s="63"/>
      <c r="E9" s="63"/>
      <c r="F9" s="63"/>
      <c r="G9" s="63"/>
    </row>
    <row r="10" spans="1:7" ht="18">
      <c r="A10" s="18"/>
      <c r="B10" s="1"/>
      <c r="C10" s="61" t="s">
        <v>256</v>
      </c>
      <c r="D10" s="61"/>
      <c r="E10" s="61"/>
      <c r="F10" s="61"/>
      <c r="G10" s="61"/>
    </row>
    <row r="11" spans="1:7" ht="18">
      <c r="A11" s="18"/>
      <c r="B11" s="1"/>
      <c r="C11" s="1"/>
      <c r="D11" s="1"/>
      <c r="E11" s="1"/>
      <c r="F11" s="1"/>
      <c r="G11" s="55"/>
    </row>
    <row r="12" spans="1:9" ht="18">
      <c r="A12" s="64" t="s">
        <v>245</v>
      </c>
      <c r="B12" s="64"/>
      <c r="C12" s="64"/>
      <c r="D12" s="64"/>
      <c r="E12" s="64"/>
      <c r="F12" s="64"/>
      <c r="G12" s="64"/>
      <c r="H12" s="7"/>
      <c r="I12" s="7"/>
    </row>
    <row r="13" spans="1:9" ht="18">
      <c r="A13" s="64"/>
      <c r="B13" s="64"/>
      <c r="C13" s="64"/>
      <c r="D13" s="64"/>
      <c r="E13" s="64"/>
      <c r="F13" s="64"/>
      <c r="G13" s="64"/>
      <c r="H13" s="7"/>
      <c r="I13" s="7"/>
    </row>
    <row r="14" spans="1:7" ht="17.25">
      <c r="A14" s="19" t="s">
        <v>155</v>
      </c>
      <c r="B14" s="2"/>
      <c r="C14" s="3"/>
      <c r="D14" s="3"/>
      <c r="E14" s="3"/>
      <c r="F14" s="3"/>
      <c r="G14" s="56"/>
    </row>
    <row r="15" spans="1:7" ht="46.5">
      <c r="A15" s="9" t="s">
        <v>4</v>
      </c>
      <c r="B15" s="9" t="s">
        <v>5</v>
      </c>
      <c r="C15" s="8" t="s">
        <v>6</v>
      </c>
      <c r="D15" s="8" t="s">
        <v>7</v>
      </c>
      <c r="E15" s="8" t="s">
        <v>130</v>
      </c>
      <c r="F15" s="8" t="s">
        <v>8</v>
      </c>
      <c r="G15" s="24" t="s">
        <v>34</v>
      </c>
    </row>
    <row r="16" spans="1:9" ht="15">
      <c r="A16" s="36" t="s">
        <v>0</v>
      </c>
      <c r="B16" s="9"/>
      <c r="C16" s="8"/>
      <c r="D16" s="8"/>
      <c r="E16" s="10"/>
      <c r="F16" s="10"/>
      <c r="G16" s="24">
        <f>G17+G24</f>
        <v>186894425.36</v>
      </c>
      <c r="H16" s="49"/>
      <c r="I16" s="49"/>
    </row>
    <row r="17" spans="1:7" s="4" customFormat="1" ht="30.75">
      <c r="A17" s="36" t="s">
        <v>179</v>
      </c>
      <c r="B17" s="9">
        <v>991</v>
      </c>
      <c r="C17" s="8"/>
      <c r="D17" s="8"/>
      <c r="E17" s="10"/>
      <c r="F17" s="10"/>
      <c r="G17" s="24">
        <f aca="true" t="shared" si="0" ref="G17:G22">G18</f>
        <v>305000</v>
      </c>
    </row>
    <row r="18" spans="1:7" s="6" customFormat="1" ht="15">
      <c r="A18" s="36" t="s">
        <v>1</v>
      </c>
      <c r="B18" s="9">
        <v>991</v>
      </c>
      <c r="C18" s="8" t="s">
        <v>9</v>
      </c>
      <c r="D18" s="8" t="s">
        <v>21</v>
      </c>
      <c r="E18" s="10"/>
      <c r="F18" s="10"/>
      <c r="G18" s="24">
        <f t="shared" si="0"/>
        <v>305000</v>
      </c>
    </row>
    <row r="19" spans="1:7" s="6" customFormat="1" ht="67.5" customHeight="1">
      <c r="A19" s="36" t="s">
        <v>41</v>
      </c>
      <c r="B19" s="9">
        <v>991</v>
      </c>
      <c r="C19" s="8" t="s">
        <v>9</v>
      </c>
      <c r="D19" s="8" t="s">
        <v>28</v>
      </c>
      <c r="E19" s="25"/>
      <c r="F19" s="10"/>
      <c r="G19" s="24">
        <f t="shared" si="0"/>
        <v>305000</v>
      </c>
    </row>
    <row r="20" spans="1:7" ht="36" customHeight="1">
      <c r="A20" s="37" t="s">
        <v>115</v>
      </c>
      <c r="B20" s="12">
        <v>991</v>
      </c>
      <c r="C20" s="13" t="s">
        <v>9</v>
      </c>
      <c r="D20" s="13" t="s">
        <v>28</v>
      </c>
      <c r="E20" s="15" t="s">
        <v>114</v>
      </c>
      <c r="F20" s="10"/>
      <c r="G20" s="24">
        <f t="shared" si="0"/>
        <v>305000</v>
      </c>
    </row>
    <row r="21" spans="1:7" s="6" customFormat="1" ht="117" customHeight="1">
      <c r="A21" s="37" t="s">
        <v>186</v>
      </c>
      <c r="B21" s="12">
        <v>991</v>
      </c>
      <c r="C21" s="13" t="s">
        <v>9</v>
      </c>
      <c r="D21" s="13" t="s">
        <v>28</v>
      </c>
      <c r="E21" s="15" t="s">
        <v>120</v>
      </c>
      <c r="F21" s="10"/>
      <c r="G21" s="24">
        <f t="shared" si="0"/>
        <v>305000</v>
      </c>
    </row>
    <row r="22" spans="1:7" s="6" customFormat="1" ht="93">
      <c r="A22" s="37" t="s">
        <v>250</v>
      </c>
      <c r="B22" s="12">
        <v>991</v>
      </c>
      <c r="C22" s="13" t="s">
        <v>9</v>
      </c>
      <c r="D22" s="13" t="s">
        <v>28</v>
      </c>
      <c r="E22" s="15" t="s">
        <v>249</v>
      </c>
      <c r="F22" s="10"/>
      <c r="G22" s="24">
        <f t="shared" si="0"/>
        <v>305000</v>
      </c>
    </row>
    <row r="23" spans="1:7" s="6" customFormat="1" ht="21" customHeight="1">
      <c r="A23" s="37" t="s">
        <v>121</v>
      </c>
      <c r="B23" s="12">
        <v>991</v>
      </c>
      <c r="C23" s="13" t="s">
        <v>9</v>
      </c>
      <c r="D23" s="13" t="s">
        <v>28</v>
      </c>
      <c r="E23" s="15" t="s">
        <v>249</v>
      </c>
      <c r="F23" s="10">
        <v>500</v>
      </c>
      <c r="G23" s="24">
        <v>305000</v>
      </c>
    </row>
    <row r="24" spans="1:9" s="4" customFormat="1" ht="36" customHeight="1">
      <c r="A24" s="36" t="s">
        <v>180</v>
      </c>
      <c r="B24" s="9">
        <v>992</v>
      </c>
      <c r="C24" s="8"/>
      <c r="D24" s="8"/>
      <c r="E24" s="10"/>
      <c r="F24" s="10"/>
      <c r="G24" s="24">
        <f>G25+G63+G86+G135+G164+G172+G193+G199+G207+G76</f>
        <v>186589425.36</v>
      </c>
      <c r="I24" s="50"/>
    </row>
    <row r="25" spans="1:9" ht="18" customHeight="1">
      <c r="A25" s="36" t="s">
        <v>1</v>
      </c>
      <c r="B25" s="9">
        <v>992</v>
      </c>
      <c r="C25" s="8" t="s">
        <v>9</v>
      </c>
      <c r="D25" s="8" t="s">
        <v>21</v>
      </c>
      <c r="E25" s="10"/>
      <c r="F25" s="10"/>
      <c r="G25" s="24">
        <f>G26+G32+G46+G52</f>
        <v>19735600</v>
      </c>
      <c r="I25" s="49"/>
    </row>
    <row r="26" spans="1:7" s="4" customFormat="1" ht="54.75" customHeight="1">
      <c r="A26" s="37" t="s">
        <v>42</v>
      </c>
      <c r="B26" s="9">
        <v>992</v>
      </c>
      <c r="C26" s="8" t="s">
        <v>9</v>
      </c>
      <c r="D26" s="8" t="s">
        <v>14</v>
      </c>
      <c r="E26" s="10"/>
      <c r="F26" s="10"/>
      <c r="G26" s="24">
        <f>G27</f>
        <v>1045000</v>
      </c>
    </row>
    <row r="27" spans="1:7" s="4" customFormat="1" ht="69" customHeight="1">
      <c r="A27" s="37" t="s">
        <v>169</v>
      </c>
      <c r="B27" s="12">
        <v>992</v>
      </c>
      <c r="C27" s="13" t="s">
        <v>9</v>
      </c>
      <c r="D27" s="13" t="s">
        <v>14</v>
      </c>
      <c r="E27" s="15" t="s">
        <v>57</v>
      </c>
      <c r="F27" s="10"/>
      <c r="G27" s="24">
        <f>G28</f>
        <v>1045000</v>
      </c>
    </row>
    <row r="28" spans="1:7" ht="36.75" customHeight="1">
      <c r="A28" s="37" t="s">
        <v>53</v>
      </c>
      <c r="B28" s="12">
        <v>992</v>
      </c>
      <c r="C28" s="13" t="s">
        <v>9</v>
      </c>
      <c r="D28" s="13" t="s">
        <v>14</v>
      </c>
      <c r="E28" s="15" t="s">
        <v>52</v>
      </c>
      <c r="F28" s="10"/>
      <c r="G28" s="24">
        <f>G29</f>
        <v>1045000</v>
      </c>
    </row>
    <row r="29" spans="1:7" ht="66" customHeight="1">
      <c r="A29" s="37" t="s">
        <v>181</v>
      </c>
      <c r="B29" s="12">
        <v>992</v>
      </c>
      <c r="C29" s="13" t="s">
        <v>9</v>
      </c>
      <c r="D29" s="13" t="s">
        <v>14</v>
      </c>
      <c r="E29" s="15" t="s">
        <v>54</v>
      </c>
      <c r="F29" s="10"/>
      <c r="G29" s="24">
        <f>G30</f>
        <v>1045000</v>
      </c>
    </row>
    <row r="30" spans="1:7" ht="35.25" customHeight="1">
      <c r="A30" s="37" t="s">
        <v>56</v>
      </c>
      <c r="B30" s="12">
        <v>992</v>
      </c>
      <c r="C30" s="13" t="s">
        <v>9</v>
      </c>
      <c r="D30" s="13" t="s">
        <v>14</v>
      </c>
      <c r="E30" s="15" t="s">
        <v>55</v>
      </c>
      <c r="F30" s="10"/>
      <c r="G30" s="30">
        <f>G31</f>
        <v>1045000</v>
      </c>
    </row>
    <row r="31" spans="1:7" ht="107.25" customHeight="1">
      <c r="A31" s="37" t="s">
        <v>122</v>
      </c>
      <c r="B31" s="12">
        <v>992</v>
      </c>
      <c r="C31" s="13" t="s">
        <v>9</v>
      </c>
      <c r="D31" s="13" t="s">
        <v>14</v>
      </c>
      <c r="E31" s="15" t="s">
        <v>55</v>
      </c>
      <c r="F31" s="10">
        <v>100</v>
      </c>
      <c r="G31" s="30">
        <f>1085000-40000</f>
        <v>1045000</v>
      </c>
    </row>
    <row r="32" spans="1:7" ht="82.5" customHeight="1">
      <c r="A32" s="37" t="s">
        <v>43</v>
      </c>
      <c r="B32" s="9">
        <v>992</v>
      </c>
      <c r="C32" s="8" t="s">
        <v>9</v>
      </c>
      <c r="D32" s="8" t="s">
        <v>11</v>
      </c>
      <c r="E32" s="10"/>
      <c r="F32" s="10"/>
      <c r="G32" s="24">
        <f>G33</f>
        <v>12528300</v>
      </c>
    </row>
    <row r="33" spans="1:7" ht="83.25" customHeight="1">
      <c r="A33" s="37" t="s">
        <v>226</v>
      </c>
      <c r="B33" s="12">
        <v>992</v>
      </c>
      <c r="C33" s="13" t="s">
        <v>9</v>
      </c>
      <c r="D33" s="13" t="s">
        <v>11</v>
      </c>
      <c r="E33" s="15" t="s">
        <v>57</v>
      </c>
      <c r="F33" s="11"/>
      <c r="G33" s="24">
        <f>G34+G42</f>
        <v>12528300</v>
      </c>
    </row>
    <row r="34" spans="1:7" ht="39" customHeight="1">
      <c r="A34" s="37" t="s">
        <v>53</v>
      </c>
      <c r="B34" s="12">
        <v>992</v>
      </c>
      <c r="C34" s="13" t="s">
        <v>9</v>
      </c>
      <c r="D34" s="13" t="s">
        <v>11</v>
      </c>
      <c r="E34" s="15" t="s">
        <v>52</v>
      </c>
      <c r="F34" s="11"/>
      <c r="G34" s="24">
        <f>G35</f>
        <v>12520700</v>
      </c>
    </row>
    <row r="35" spans="1:7" ht="67.5" customHeight="1">
      <c r="A35" s="37" t="s">
        <v>181</v>
      </c>
      <c r="B35" s="12">
        <v>992</v>
      </c>
      <c r="C35" s="13" t="s">
        <v>9</v>
      </c>
      <c r="D35" s="13" t="s">
        <v>11</v>
      </c>
      <c r="E35" s="15" t="s">
        <v>54</v>
      </c>
      <c r="F35" s="11"/>
      <c r="G35" s="24">
        <f>G36+G39</f>
        <v>12520700</v>
      </c>
    </row>
    <row r="36" spans="1:7" ht="36" customHeight="1">
      <c r="A36" s="37" t="s">
        <v>56</v>
      </c>
      <c r="B36" s="12">
        <v>992</v>
      </c>
      <c r="C36" s="13" t="s">
        <v>9</v>
      </c>
      <c r="D36" s="13" t="s">
        <v>11</v>
      </c>
      <c r="E36" s="15" t="s">
        <v>55</v>
      </c>
      <c r="F36" s="11"/>
      <c r="G36" s="24">
        <f>G37+G38+G41</f>
        <v>12459700</v>
      </c>
    </row>
    <row r="37" spans="1:7" ht="98.25" customHeight="1">
      <c r="A37" s="37" t="s">
        <v>122</v>
      </c>
      <c r="B37" s="12">
        <v>992</v>
      </c>
      <c r="C37" s="13" t="s">
        <v>9</v>
      </c>
      <c r="D37" s="13" t="s">
        <v>11</v>
      </c>
      <c r="E37" s="15" t="s">
        <v>55</v>
      </c>
      <c r="F37" s="11">
        <v>100</v>
      </c>
      <c r="G37" s="30">
        <f>10866300-458800</f>
        <v>10407500</v>
      </c>
    </row>
    <row r="38" spans="1:7" ht="36.75" customHeight="1">
      <c r="A38" s="37" t="s">
        <v>124</v>
      </c>
      <c r="B38" s="12">
        <v>992</v>
      </c>
      <c r="C38" s="13" t="s">
        <v>9</v>
      </c>
      <c r="D38" s="13" t="s">
        <v>11</v>
      </c>
      <c r="E38" s="15" t="s">
        <v>55</v>
      </c>
      <c r="F38" s="11">
        <v>200</v>
      </c>
      <c r="G38" s="24">
        <f>2013200-61000</f>
        <v>1952200</v>
      </c>
    </row>
    <row r="39" spans="1:8" ht="108.75">
      <c r="A39" s="37" t="s">
        <v>248</v>
      </c>
      <c r="B39" s="12">
        <v>992</v>
      </c>
      <c r="C39" s="13" t="s">
        <v>9</v>
      </c>
      <c r="D39" s="13" t="s">
        <v>11</v>
      </c>
      <c r="E39" s="15" t="s">
        <v>247</v>
      </c>
      <c r="F39" s="11"/>
      <c r="G39" s="24">
        <v>61000</v>
      </c>
      <c r="H39" s="49">
        <f>G37+G38+G40+G41+G45</f>
        <v>12528300</v>
      </c>
    </row>
    <row r="40" spans="1:7" ht="15">
      <c r="A40" s="37" t="s">
        <v>121</v>
      </c>
      <c r="B40" s="12">
        <v>992</v>
      </c>
      <c r="C40" s="13" t="s">
        <v>9</v>
      </c>
      <c r="D40" s="13" t="s">
        <v>11</v>
      </c>
      <c r="E40" s="15" t="s">
        <v>247</v>
      </c>
      <c r="F40" s="11">
        <v>500</v>
      </c>
      <c r="G40" s="24">
        <v>61000</v>
      </c>
    </row>
    <row r="41" spans="1:7" ht="20.25" customHeight="1">
      <c r="A41" s="37" t="s">
        <v>126</v>
      </c>
      <c r="B41" s="12">
        <v>992</v>
      </c>
      <c r="C41" s="13" t="s">
        <v>9</v>
      </c>
      <c r="D41" s="13" t="s">
        <v>11</v>
      </c>
      <c r="E41" s="15" t="s">
        <v>55</v>
      </c>
      <c r="F41" s="13" t="s">
        <v>127</v>
      </c>
      <c r="G41" s="24">
        <v>100000</v>
      </c>
    </row>
    <row r="42" spans="1:7" ht="36" customHeight="1">
      <c r="A42" s="37" t="s">
        <v>59</v>
      </c>
      <c r="B42" s="12">
        <v>992</v>
      </c>
      <c r="C42" s="13" t="s">
        <v>9</v>
      </c>
      <c r="D42" s="13" t="s">
        <v>11</v>
      </c>
      <c r="E42" s="15" t="s">
        <v>144</v>
      </c>
      <c r="F42" s="13"/>
      <c r="G42" s="24">
        <f>G43</f>
        <v>7600</v>
      </c>
    </row>
    <row r="43" spans="1:7" ht="37.5" customHeight="1">
      <c r="A43" s="36" t="s">
        <v>143</v>
      </c>
      <c r="B43" s="12">
        <v>992</v>
      </c>
      <c r="C43" s="13" t="s">
        <v>9</v>
      </c>
      <c r="D43" s="13" t="s">
        <v>11</v>
      </c>
      <c r="E43" s="15" t="s">
        <v>145</v>
      </c>
      <c r="F43" s="13"/>
      <c r="G43" s="24">
        <f>G44</f>
        <v>7600</v>
      </c>
    </row>
    <row r="44" spans="1:7" ht="53.25" customHeight="1">
      <c r="A44" s="36" t="s">
        <v>185</v>
      </c>
      <c r="B44" s="12">
        <v>992</v>
      </c>
      <c r="C44" s="13" t="s">
        <v>9</v>
      </c>
      <c r="D44" s="13" t="s">
        <v>11</v>
      </c>
      <c r="E44" s="15" t="s">
        <v>146</v>
      </c>
      <c r="F44" s="13"/>
      <c r="G44" s="24">
        <f>G45</f>
        <v>7600</v>
      </c>
    </row>
    <row r="45" spans="1:7" ht="36.75" customHeight="1">
      <c r="A45" s="37" t="s">
        <v>124</v>
      </c>
      <c r="B45" s="12">
        <v>992</v>
      </c>
      <c r="C45" s="13" t="s">
        <v>9</v>
      </c>
      <c r="D45" s="13" t="s">
        <v>11</v>
      </c>
      <c r="E45" s="15" t="s">
        <v>146</v>
      </c>
      <c r="F45" s="13" t="s">
        <v>125</v>
      </c>
      <c r="G45" s="24">
        <v>7600</v>
      </c>
    </row>
    <row r="46" spans="1:7" ht="21" customHeight="1">
      <c r="A46" s="37" t="s">
        <v>47</v>
      </c>
      <c r="B46" s="12">
        <v>992</v>
      </c>
      <c r="C46" s="13" t="s">
        <v>9</v>
      </c>
      <c r="D46" s="13" t="s">
        <v>32</v>
      </c>
      <c r="E46" s="11"/>
      <c r="F46" s="11"/>
      <c r="G46" s="24">
        <f>G47</f>
        <v>14000</v>
      </c>
    </row>
    <row r="47" spans="1:7" ht="72" customHeight="1">
      <c r="A47" s="37" t="s">
        <v>227</v>
      </c>
      <c r="B47" s="12">
        <v>992</v>
      </c>
      <c r="C47" s="13" t="s">
        <v>9</v>
      </c>
      <c r="D47" s="13" t="s">
        <v>32</v>
      </c>
      <c r="E47" s="15" t="s">
        <v>63</v>
      </c>
      <c r="F47" s="11"/>
      <c r="G47" s="24">
        <f>G48</f>
        <v>14000</v>
      </c>
    </row>
    <row r="48" spans="1:7" ht="84" customHeight="1">
      <c r="A48" s="37" t="s">
        <v>61</v>
      </c>
      <c r="B48" s="12">
        <v>992</v>
      </c>
      <c r="C48" s="13" t="s">
        <v>9</v>
      </c>
      <c r="D48" s="13" t="s">
        <v>32</v>
      </c>
      <c r="E48" s="15" t="s">
        <v>62</v>
      </c>
      <c r="F48" s="11"/>
      <c r="G48" s="24">
        <f>G49</f>
        <v>14000</v>
      </c>
    </row>
    <row r="49" spans="1:7" ht="114" customHeight="1">
      <c r="A49" s="37" t="s">
        <v>173</v>
      </c>
      <c r="B49" s="12">
        <v>992</v>
      </c>
      <c r="C49" s="13" t="s">
        <v>9</v>
      </c>
      <c r="D49" s="13" t="s">
        <v>32</v>
      </c>
      <c r="E49" s="15" t="s">
        <v>71</v>
      </c>
      <c r="F49" s="11"/>
      <c r="G49" s="24">
        <f>G50</f>
        <v>14000</v>
      </c>
    </row>
    <row r="50" spans="1:7" ht="39" customHeight="1">
      <c r="A50" s="37" t="s">
        <v>64</v>
      </c>
      <c r="B50" s="12">
        <v>992</v>
      </c>
      <c r="C50" s="13" t="s">
        <v>9</v>
      </c>
      <c r="D50" s="13" t="s">
        <v>32</v>
      </c>
      <c r="E50" s="15" t="s">
        <v>174</v>
      </c>
      <c r="F50" s="11"/>
      <c r="G50" s="24">
        <f>G51</f>
        <v>14000</v>
      </c>
    </row>
    <row r="51" spans="1:7" ht="21" customHeight="1">
      <c r="A51" s="37" t="s">
        <v>126</v>
      </c>
      <c r="B51" s="12">
        <v>992</v>
      </c>
      <c r="C51" s="13" t="s">
        <v>9</v>
      </c>
      <c r="D51" s="13" t="s">
        <v>32</v>
      </c>
      <c r="E51" s="15" t="s">
        <v>174</v>
      </c>
      <c r="F51" s="11">
        <v>800</v>
      </c>
      <c r="G51" s="24">
        <v>14000</v>
      </c>
    </row>
    <row r="52" spans="1:7" s="4" customFormat="1" ht="19.5" customHeight="1">
      <c r="A52" s="37" t="s">
        <v>16</v>
      </c>
      <c r="B52" s="12">
        <v>992</v>
      </c>
      <c r="C52" s="13" t="s">
        <v>9</v>
      </c>
      <c r="D52" s="13" t="s">
        <v>33</v>
      </c>
      <c r="E52" s="13"/>
      <c r="F52" s="13"/>
      <c r="G52" s="24">
        <f>G53</f>
        <v>6148300</v>
      </c>
    </row>
    <row r="53" spans="1:7" s="4" customFormat="1" ht="87" customHeight="1">
      <c r="A53" s="37" t="s">
        <v>226</v>
      </c>
      <c r="B53" s="12">
        <v>992</v>
      </c>
      <c r="C53" s="13" t="s">
        <v>9</v>
      </c>
      <c r="D53" s="13" t="s">
        <v>33</v>
      </c>
      <c r="E53" s="13" t="s">
        <v>57</v>
      </c>
      <c r="F53" s="13"/>
      <c r="G53" s="24">
        <f>G54+G58</f>
        <v>6148300</v>
      </c>
    </row>
    <row r="54" spans="1:7" ht="69" customHeight="1">
      <c r="A54" s="37" t="s">
        <v>182</v>
      </c>
      <c r="B54" s="12">
        <f>B58</f>
        <v>992</v>
      </c>
      <c r="C54" s="13" t="str">
        <f>C58</f>
        <v>01</v>
      </c>
      <c r="D54" s="13" t="str">
        <f>D58</f>
        <v>13</v>
      </c>
      <c r="E54" s="15" t="s">
        <v>58</v>
      </c>
      <c r="F54" s="13"/>
      <c r="G54" s="24">
        <f>G55</f>
        <v>72000</v>
      </c>
    </row>
    <row r="55" spans="1:7" ht="118.5" customHeight="1">
      <c r="A55" s="37" t="s">
        <v>67</v>
      </c>
      <c r="B55" s="12">
        <v>992</v>
      </c>
      <c r="C55" s="13" t="s">
        <v>9</v>
      </c>
      <c r="D55" s="13" t="s">
        <v>33</v>
      </c>
      <c r="E55" s="15" t="s">
        <v>60</v>
      </c>
      <c r="F55" s="13"/>
      <c r="G55" s="24">
        <f>G56</f>
        <v>72000</v>
      </c>
    </row>
    <row r="56" spans="1:7" ht="71.25" customHeight="1">
      <c r="A56" s="37" t="s">
        <v>68</v>
      </c>
      <c r="B56" s="12">
        <f aca="true" t="shared" si="1" ref="B56:D57">B60</f>
        <v>992</v>
      </c>
      <c r="C56" s="13" t="str">
        <f t="shared" si="1"/>
        <v>01</v>
      </c>
      <c r="D56" s="13" t="str">
        <f t="shared" si="1"/>
        <v>13</v>
      </c>
      <c r="E56" s="15" t="s">
        <v>147</v>
      </c>
      <c r="F56" s="13"/>
      <c r="G56" s="24">
        <f>G57</f>
        <v>72000</v>
      </c>
    </row>
    <row r="57" spans="1:8" ht="39.75" customHeight="1">
      <c r="A57" s="37" t="s">
        <v>128</v>
      </c>
      <c r="B57" s="12">
        <f t="shared" si="1"/>
        <v>992</v>
      </c>
      <c r="C57" s="13" t="str">
        <f t="shared" si="1"/>
        <v>01</v>
      </c>
      <c r="D57" s="13" t="str">
        <f t="shared" si="1"/>
        <v>13</v>
      </c>
      <c r="E57" s="15" t="s">
        <v>147</v>
      </c>
      <c r="F57" s="13" t="s">
        <v>129</v>
      </c>
      <c r="G57" s="24">
        <v>72000</v>
      </c>
      <c r="H57" s="49">
        <f>G57+G61+G62</f>
        <v>6148300</v>
      </c>
    </row>
    <row r="58" spans="1:7" ht="66.75" customHeight="1">
      <c r="A58" s="37" t="s">
        <v>69</v>
      </c>
      <c r="B58" s="12">
        <v>992</v>
      </c>
      <c r="C58" s="13" t="s">
        <v>9</v>
      </c>
      <c r="D58" s="13" t="s">
        <v>33</v>
      </c>
      <c r="E58" s="15" t="s">
        <v>65</v>
      </c>
      <c r="F58" s="13"/>
      <c r="G58" s="24">
        <f>G59</f>
        <v>6076300</v>
      </c>
    </row>
    <row r="59" spans="1:7" ht="67.5" customHeight="1">
      <c r="A59" s="37" t="s">
        <v>69</v>
      </c>
      <c r="B59" s="12">
        <v>992</v>
      </c>
      <c r="C59" s="13" t="s">
        <v>9</v>
      </c>
      <c r="D59" s="13" t="s">
        <v>33</v>
      </c>
      <c r="E59" s="15" t="s">
        <v>66</v>
      </c>
      <c r="F59" s="13"/>
      <c r="G59" s="24">
        <f>G60</f>
        <v>6076300</v>
      </c>
    </row>
    <row r="60" spans="1:7" ht="36" customHeight="1">
      <c r="A60" s="37" t="s">
        <v>70</v>
      </c>
      <c r="B60" s="12">
        <v>992</v>
      </c>
      <c r="C60" s="13" t="s">
        <v>9</v>
      </c>
      <c r="D60" s="13" t="s">
        <v>33</v>
      </c>
      <c r="E60" s="15" t="s">
        <v>148</v>
      </c>
      <c r="F60" s="13"/>
      <c r="G60" s="24">
        <f>G61+G62</f>
        <v>6076300</v>
      </c>
    </row>
    <row r="61" spans="1:7" ht="33.75" customHeight="1">
      <c r="A61" s="37" t="s">
        <v>124</v>
      </c>
      <c r="B61" s="12">
        <v>992</v>
      </c>
      <c r="C61" s="13" t="s">
        <v>9</v>
      </c>
      <c r="D61" s="13" t="s">
        <v>33</v>
      </c>
      <c r="E61" s="15" t="s">
        <v>148</v>
      </c>
      <c r="F61" s="13" t="s">
        <v>125</v>
      </c>
      <c r="G61" s="24">
        <f>3000000+498800</f>
        <v>3498800</v>
      </c>
    </row>
    <row r="62" spans="1:7" ht="51" customHeight="1">
      <c r="A62" s="38" t="s">
        <v>200</v>
      </c>
      <c r="B62" s="12">
        <v>992</v>
      </c>
      <c r="C62" s="13" t="s">
        <v>9</v>
      </c>
      <c r="D62" s="13" t="s">
        <v>33</v>
      </c>
      <c r="E62" s="15" t="s">
        <v>148</v>
      </c>
      <c r="F62" s="13" t="s">
        <v>199</v>
      </c>
      <c r="G62" s="24">
        <f>2000000+577500</f>
        <v>2577500</v>
      </c>
    </row>
    <row r="63" spans="1:7" ht="33.75" customHeight="1">
      <c r="A63" s="37" t="s">
        <v>2</v>
      </c>
      <c r="B63" s="12">
        <v>992</v>
      </c>
      <c r="C63" s="13" t="s">
        <v>10</v>
      </c>
      <c r="D63" s="13" t="s">
        <v>21</v>
      </c>
      <c r="E63" s="11"/>
      <c r="F63" s="11"/>
      <c r="G63" s="24">
        <f>G64+G70</f>
        <v>144400</v>
      </c>
    </row>
    <row r="64" spans="1:7" ht="67.5" customHeight="1">
      <c r="A64" s="37" t="s">
        <v>25</v>
      </c>
      <c r="B64" s="12">
        <v>992</v>
      </c>
      <c r="C64" s="13" t="s">
        <v>10</v>
      </c>
      <c r="D64" s="13" t="s">
        <v>13</v>
      </c>
      <c r="E64" s="11"/>
      <c r="F64" s="11"/>
      <c r="G64" s="24">
        <f>G65</f>
        <v>132500</v>
      </c>
    </row>
    <row r="65" spans="1:7" ht="69" customHeight="1">
      <c r="A65" s="37" t="s">
        <v>227</v>
      </c>
      <c r="B65" s="12">
        <v>992</v>
      </c>
      <c r="C65" s="13" t="s">
        <v>10</v>
      </c>
      <c r="D65" s="13" t="s">
        <v>13</v>
      </c>
      <c r="E65" s="15" t="s">
        <v>63</v>
      </c>
      <c r="F65" s="11"/>
      <c r="G65" s="24">
        <f>G66</f>
        <v>132500</v>
      </c>
    </row>
    <row r="66" spans="1:7" ht="82.5" customHeight="1">
      <c r="A66" s="37" t="s">
        <v>61</v>
      </c>
      <c r="B66" s="12">
        <v>992</v>
      </c>
      <c r="C66" s="13" t="s">
        <v>10</v>
      </c>
      <c r="D66" s="13" t="s">
        <v>13</v>
      </c>
      <c r="E66" s="15" t="s">
        <v>62</v>
      </c>
      <c r="F66" s="11"/>
      <c r="G66" s="24">
        <f>G67</f>
        <v>132500</v>
      </c>
    </row>
    <row r="67" spans="1:7" ht="114" customHeight="1">
      <c r="A67" s="37" t="s">
        <v>173</v>
      </c>
      <c r="B67" s="12">
        <v>992</v>
      </c>
      <c r="C67" s="13" t="s">
        <v>10</v>
      </c>
      <c r="D67" s="13" t="s">
        <v>13</v>
      </c>
      <c r="E67" s="15" t="s">
        <v>71</v>
      </c>
      <c r="F67" s="11"/>
      <c r="G67" s="24">
        <f>G68</f>
        <v>132500</v>
      </c>
    </row>
    <row r="68" spans="1:7" ht="66" customHeight="1">
      <c r="A68" s="37" t="s">
        <v>73</v>
      </c>
      <c r="B68" s="12">
        <v>992</v>
      </c>
      <c r="C68" s="13" t="s">
        <v>10</v>
      </c>
      <c r="D68" s="13" t="s">
        <v>13</v>
      </c>
      <c r="E68" s="15" t="s">
        <v>72</v>
      </c>
      <c r="F68" s="11"/>
      <c r="G68" s="54">
        <f>G69</f>
        <v>132500</v>
      </c>
    </row>
    <row r="69" spans="1:7" ht="35.25" customHeight="1">
      <c r="A69" s="37" t="s">
        <v>124</v>
      </c>
      <c r="B69" s="12">
        <v>992</v>
      </c>
      <c r="C69" s="13" t="s">
        <v>10</v>
      </c>
      <c r="D69" s="13" t="s">
        <v>13</v>
      </c>
      <c r="E69" s="15" t="s">
        <v>72</v>
      </c>
      <c r="F69" s="11">
        <v>200</v>
      </c>
      <c r="G69" s="30">
        <v>132500</v>
      </c>
    </row>
    <row r="70" spans="1:7" ht="21" customHeight="1">
      <c r="A70" s="37" t="s">
        <v>26</v>
      </c>
      <c r="B70" s="12">
        <v>992</v>
      </c>
      <c r="C70" s="13" t="s">
        <v>10</v>
      </c>
      <c r="D70" s="13" t="s">
        <v>15</v>
      </c>
      <c r="E70" s="14"/>
      <c r="F70" s="11"/>
      <c r="G70" s="30">
        <f>G71</f>
        <v>11900</v>
      </c>
    </row>
    <row r="71" spans="1:7" ht="65.25" customHeight="1">
      <c r="A71" s="37" t="s">
        <v>228</v>
      </c>
      <c r="B71" s="12">
        <v>992</v>
      </c>
      <c r="C71" s="13" t="s">
        <v>10</v>
      </c>
      <c r="D71" s="13" t="s">
        <v>15</v>
      </c>
      <c r="E71" s="15" t="s">
        <v>63</v>
      </c>
      <c r="F71" s="11"/>
      <c r="G71" s="30">
        <f>G72</f>
        <v>11900</v>
      </c>
    </row>
    <row r="72" spans="1:7" ht="46.5">
      <c r="A72" s="37" t="s">
        <v>46</v>
      </c>
      <c r="B72" s="12">
        <v>992</v>
      </c>
      <c r="C72" s="13" t="s">
        <v>10</v>
      </c>
      <c r="D72" s="13" t="s">
        <v>15</v>
      </c>
      <c r="E72" s="15" t="s">
        <v>85</v>
      </c>
      <c r="F72" s="11"/>
      <c r="G72" s="30">
        <f>G73</f>
        <v>11900</v>
      </c>
    </row>
    <row r="73" spans="1:7" ht="46.5">
      <c r="A73" s="37" t="s">
        <v>74</v>
      </c>
      <c r="B73" s="12">
        <v>992</v>
      </c>
      <c r="C73" s="13" t="s">
        <v>10</v>
      </c>
      <c r="D73" s="13" t="s">
        <v>15</v>
      </c>
      <c r="E73" s="15" t="s">
        <v>86</v>
      </c>
      <c r="F73" s="11"/>
      <c r="G73" s="30">
        <f>G74</f>
        <v>11900</v>
      </c>
    </row>
    <row r="74" spans="1:7" ht="18.75" customHeight="1">
      <c r="A74" s="37" t="s">
        <v>49</v>
      </c>
      <c r="B74" s="12">
        <v>992</v>
      </c>
      <c r="C74" s="13" t="s">
        <v>10</v>
      </c>
      <c r="D74" s="13" t="s">
        <v>15</v>
      </c>
      <c r="E74" s="15" t="s">
        <v>178</v>
      </c>
      <c r="F74" s="11"/>
      <c r="G74" s="30">
        <f>G75</f>
        <v>11900</v>
      </c>
    </row>
    <row r="75" spans="1:7" ht="36" customHeight="1">
      <c r="A75" s="37" t="s">
        <v>124</v>
      </c>
      <c r="B75" s="12">
        <v>992</v>
      </c>
      <c r="C75" s="13" t="s">
        <v>10</v>
      </c>
      <c r="D75" s="13" t="s">
        <v>15</v>
      </c>
      <c r="E75" s="15" t="s">
        <v>178</v>
      </c>
      <c r="F75" s="13" t="s">
        <v>125</v>
      </c>
      <c r="G75" s="30">
        <f>7000+4900</f>
        <v>11900</v>
      </c>
    </row>
    <row r="76" spans="1:7" ht="50.25" customHeight="1">
      <c r="A76" s="37" t="s">
        <v>29</v>
      </c>
      <c r="B76" s="12">
        <v>992</v>
      </c>
      <c r="C76" s="13" t="s">
        <v>10</v>
      </c>
      <c r="D76" s="13" t="s">
        <v>30</v>
      </c>
      <c r="E76" s="14"/>
      <c r="F76" s="13"/>
      <c r="G76" s="30">
        <f>G77</f>
        <v>4750</v>
      </c>
    </row>
    <row r="77" spans="1:7" ht="66" customHeight="1">
      <c r="A77" s="37" t="s">
        <v>227</v>
      </c>
      <c r="B77" s="12">
        <v>992</v>
      </c>
      <c r="C77" s="13" t="s">
        <v>10</v>
      </c>
      <c r="D77" s="13" t="s">
        <v>30</v>
      </c>
      <c r="E77" s="15" t="s">
        <v>63</v>
      </c>
      <c r="F77" s="13"/>
      <c r="G77" s="30">
        <f>G78+G82</f>
        <v>4750</v>
      </c>
    </row>
    <row r="78" spans="1:7" s="34" customFormat="1" ht="65.25" customHeight="1" hidden="1">
      <c r="A78" s="39" t="s">
        <v>177</v>
      </c>
      <c r="B78" s="31">
        <v>992</v>
      </c>
      <c r="C78" s="32" t="s">
        <v>10</v>
      </c>
      <c r="D78" s="32" t="s">
        <v>30</v>
      </c>
      <c r="E78" s="33" t="s">
        <v>75</v>
      </c>
      <c r="F78" s="32"/>
      <c r="G78" s="30">
        <f>G81</f>
        <v>0</v>
      </c>
    </row>
    <row r="79" spans="1:7" s="34" customFormat="1" ht="66.75" customHeight="1" hidden="1">
      <c r="A79" s="39" t="s">
        <v>194</v>
      </c>
      <c r="B79" s="31">
        <v>992</v>
      </c>
      <c r="C79" s="32" t="s">
        <v>10</v>
      </c>
      <c r="D79" s="32" t="s">
        <v>30</v>
      </c>
      <c r="E79" s="33" t="s">
        <v>76</v>
      </c>
      <c r="F79" s="32"/>
      <c r="G79" s="30">
        <f>G80</f>
        <v>0</v>
      </c>
    </row>
    <row r="80" spans="1:7" s="34" customFormat="1" ht="49.5" customHeight="1" hidden="1">
      <c r="A80" s="39" t="s">
        <v>193</v>
      </c>
      <c r="B80" s="31">
        <v>992</v>
      </c>
      <c r="C80" s="32" t="s">
        <v>10</v>
      </c>
      <c r="D80" s="32" t="s">
        <v>30</v>
      </c>
      <c r="E80" s="33" t="s">
        <v>77</v>
      </c>
      <c r="F80" s="32"/>
      <c r="G80" s="30">
        <f>G81</f>
        <v>0</v>
      </c>
    </row>
    <row r="81" spans="1:7" s="34" customFormat="1" ht="11.25" customHeight="1" hidden="1">
      <c r="A81" s="39" t="s">
        <v>124</v>
      </c>
      <c r="B81" s="31">
        <v>992</v>
      </c>
      <c r="C81" s="32" t="s">
        <v>10</v>
      </c>
      <c r="D81" s="32" t="s">
        <v>30</v>
      </c>
      <c r="E81" s="33" t="s">
        <v>77</v>
      </c>
      <c r="F81" s="32" t="s">
        <v>125</v>
      </c>
      <c r="G81" s="30">
        <v>0</v>
      </c>
    </row>
    <row r="82" spans="1:7" ht="34.5" customHeight="1">
      <c r="A82" s="37" t="s">
        <v>195</v>
      </c>
      <c r="B82" s="12">
        <v>992</v>
      </c>
      <c r="C82" s="13" t="s">
        <v>10</v>
      </c>
      <c r="D82" s="13" t="s">
        <v>30</v>
      </c>
      <c r="E82" s="15" t="s">
        <v>78</v>
      </c>
      <c r="F82" s="13"/>
      <c r="G82" s="30">
        <f>G83</f>
        <v>4750</v>
      </c>
    </row>
    <row r="83" spans="1:7" ht="117" customHeight="1">
      <c r="A83" s="37" t="s">
        <v>229</v>
      </c>
      <c r="B83" s="12">
        <v>992</v>
      </c>
      <c r="C83" s="13" t="s">
        <v>10</v>
      </c>
      <c r="D83" s="13" t="s">
        <v>30</v>
      </c>
      <c r="E83" s="15" t="s">
        <v>79</v>
      </c>
      <c r="F83" s="13"/>
      <c r="G83" s="30">
        <f>G84</f>
        <v>4750</v>
      </c>
    </row>
    <row r="84" spans="1:7" ht="35.25" customHeight="1">
      <c r="A84" s="37" t="s">
        <v>81</v>
      </c>
      <c r="B84" s="12">
        <v>992</v>
      </c>
      <c r="C84" s="13" t="s">
        <v>10</v>
      </c>
      <c r="D84" s="13" t="s">
        <v>30</v>
      </c>
      <c r="E84" s="15" t="s">
        <v>80</v>
      </c>
      <c r="F84" s="13"/>
      <c r="G84" s="30">
        <f>G85</f>
        <v>4750</v>
      </c>
    </row>
    <row r="85" spans="1:7" ht="35.25" customHeight="1">
      <c r="A85" s="37" t="s">
        <v>124</v>
      </c>
      <c r="B85" s="12">
        <v>992</v>
      </c>
      <c r="C85" s="13" t="s">
        <v>10</v>
      </c>
      <c r="D85" s="13" t="s">
        <v>30</v>
      </c>
      <c r="E85" s="15" t="s">
        <v>80</v>
      </c>
      <c r="F85" s="13" t="s">
        <v>125</v>
      </c>
      <c r="G85" s="30">
        <v>4750</v>
      </c>
    </row>
    <row r="86" spans="1:7" ht="19.5" customHeight="1">
      <c r="A86" s="37" t="s">
        <v>17</v>
      </c>
      <c r="B86" s="12">
        <v>992</v>
      </c>
      <c r="C86" s="13" t="s">
        <v>11</v>
      </c>
      <c r="D86" s="13" t="s">
        <v>21</v>
      </c>
      <c r="E86" s="11"/>
      <c r="F86" s="11"/>
      <c r="G86" s="30">
        <f>G87+G93+G111+G126+G105+G99</f>
        <v>27203526.36</v>
      </c>
    </row>
    <row r="87" spans="1:7" ht="21" customHeight="1">
      <c r="A87" s="37" t="s">
        <v>40</v>
      </c>
      <c r="B87" s="46">
        <v>992</v>
      </c>
      <c r="C87" s="47" t="s">
        <v>11</v>
      </c>
      <c r="D87" s="47" t="s">
        <v>12</v>
      </c>
      <c r="E87" s="13"/>
      <c r="F87" s="13"/>
      <c r="G87" s="30">
        <f>G88</f>
        <v>100000</v>
      </c>
    </row>
    <row r="88" spans="1:7" ht="98.25" customHeight="1">
      <c r="A88" s="37" t="s">
        <v>230</v>
      </c>
      <c r="B88" s="12">
        <v>992</v>
      </c>
      <c r="C88" s="13" t="s">
        <v>11</v>
      </c>
      <c r="D88" s="13" t="s">
        <v>12</v>
      </c>
      <c r="E88" s="15" t="s">
        <v>82</v>
      </c>
      <c r="F88" s="13"/>
      <c r="G88" s="30">
        <f>G89</f>
        <v>100000</v>
      </c>
    </row>
    <row r="89" spans="1:7" ht="119.25" customHeight="1">
      <c r="A89" s="37" t="s">
        <v>231</v>
      </c>
      <c r="B89" s="12">
        <v>992</v>
      </c>
      <c r="C89" s="13" t="s">
        <v>11</v>
      </c>
      <c r="D89" s="13" t="s">
        <v>12</v>
      </c>
      <c r="E89" s="15" t="s">
        <v>116</v>
      </c>
      <c r="F89" s="13"/>
      <c r="G89" s="30">
        <f>G90</f>
        <v>100000</v>
      </c>
    </row>
    <row r="90" spans="1:7" ht="52.5" customHeight="1">
      <c r="A90" s="37" t="s">
        <v>232</v>
      </c>
      <c r="B90" s="12">
        <v>992</v>
      </c>
      <c r="C90" s="13" t="s">
        <v>11</v>
      </c>
      <c r="D90" s="13" t="s">
        <v>12</v>
      </c>
      <c r="E90" s="15" t="s">
        <v>117</v>
      </c>
      <c r="F90" s="13"/>
      <c r="G90" s="30">
        <f>G91</f>
        <v>100000</v>
      </c>
    </row>
    <row r="91" spans="1:7" ht="38.25" customHeight="1">
      <c r="A91" s="37" t="s">
        <v>84</v>
      </c>
      <c r="B91" s="12">
        <v>992</v>
      </c>
      <c r="C91" s="13" t="s">
        <v>11</v>
      </c>
      <c r="D91" s="13" t="s">
        <v>12</v>
      </c>
      <c r="E91" s="15" t="s">
        <v>83</v>
      </c>
      <c r="F91" s="13"/>
      <c r="G91" s="30">
        <f>G92</f>
        <v>100000</v>
      </c>
    </row>
    <row r="92" spans="1:7" ht="37.5" customHeight="1">
      <c r="A92" s="37" t="s">
        <v>124</v>
      </c>
      <c r="B92" s="12">
        <v>992</v>
      </c>
      <c r="C92" s="13" t="s">
        <v>11</v>
      </c>
      <c r="D92" s="13" t="s">
        <v>12</v>
      </c>
      <c r="E92" s="15" t="s">
        <v>83</v>
      </c>
      <c r="F92" s="13" t="s">
        <v>125</v>
      </c>
      <c r="G92" s="30">
        <v>100000</v>
      </c>
    </row>
    <row r="93" spans="1:7" ht="18.75" customHeight="1">
      <c r="A93" s="37" t="s">
        <v>39</v>
      </c>
      <c r="B93" s="12">
        <v>992</v>
      </c>
      <c r="C93" s="13" t="s">
        <v>11</v>
      </c>
      <c r="D93" s="13" t="s">
        <v>28</v>
      </c>
      <c r="E93" s="11"/>
      <c r="F93" s="11"/>
      <c r="G93" s="30">
        <f>G94</f>
        <v>1500</v>
      </c>
    </row>
    <row r="94" spans="1:7" ht="67.5" customHeight="1">
      <c r="A94" s="37" t="s">
        <v>227</v>
      </c>
      <c r="B94" s="12">
        <v>992</v>
      </c>
      <c r="C94" s="13" t="s">
        <v>11</v>
      </c>
      <c r="D94" s="13" t="s">
        <v>28</v>
      </c>
      <c r="E94" s="15" t="s">
        <v>63</v>
      </c>
      <c r="F94" s="11"/>
      <c r="G94" s="30">
        <f>G95</f>
        <v>1500</v>
      </c>
    </row>
    <row r="95" spans="1:7" ht="84.75" customHeight="1">
      <c r="A95" s="37" t="s">
        <v>61</v>
      </c>
      <c r="B95" s="12">
        <v>992</v>
      </c>
      <c r="C95" s="13" t="s">
        <v>11</v>
      </c>
      <c r="D95" s="13" t="s">
        <v>28</v>
      </c>
      <c r="E95" s="15" t="s">
        <v>62</v>
      </c>
      <c r="F95" s="11"/>
      <c r="G95" s="30">
        <f>G96</f>
        <v>1500</v>
      </c>
    </row>
    <row r="96" spans="1:7" ht="114" customHeight="1">
      <c r="A96" s="37" t="s">
        <v>173</v>
      </c>
      <c r="B96" s="12">
        <v>992</v>
      </c>
      <c r="C96" s="13" t="s">
        <v>11</v>
      </c>
      <c r="D96" s="13" t="s">
        <v>28</v>
      </c>
      <c r="E96" s="15" t="s">
        <v>71</v>
      </c>
      <c r="F96" s="11"/>
      <c r="G96" s="30">
        <f>G97</f>
        <v>1500</v>
      </c>
    </row>
    <row r="97" spans="1:7" ht="54" customHeight="1">
      <c r="A97" s="37" t="s">
        <v>87</v>
      </c>
      <c r="B97" s="12">
        <v>992</v>
      </c>
      <c r="C97" s="13" t="s">
        <v>11</v>
      </c>
      <c r="D97" s="13" t="s">
        <v>28</v>
      </c>
      <c r="E97" s="15" t="s">
        <v>175</v>
      </c>
      <c r="F97" s="11"/>
      <c r="G97" s="30">
        <f>G98</f>
        <v>1500</v>
      </c>
    </row>
    <row r="98" spans="1:7" ht="36" customHeight="1">
      <c r="A98" s="37" t="s">
        <v>124</v>
      </c>
      <c r="B98" s="12">
        <v>992</v>
      </c>
      <c r="C98" s="13" t="s">
        <v>11</v>
      </c>
      <c r="D98" s="13" t="s">
        <v>28</v>
      </c>
      <c r="E98" s="15" t="s">
        <v>175</v>
      </c>
      <c r="F98" s="11">
        <v>200</v>
      </c>
      <c r="G98" s="30">
        <v>1500</v>
      </c>
    </row>
    <row r="99" spans="1:7" s="4" customFormat="1" ht="20.25" customHeight="1">
      <c r="A99" s="37" t="s">
        <v>138</v>
      </c>
      <c r="B99" s="12">
        <v>992</v>
      </c>
      <c r="C99" s="13" t="s">
        <v>11</v>
      </c>
      <c r="D99" s="13" t="s">
        <v>24</v>
      </c>
      <c r="E99" s="15"/>
      <c r="F99" s="11"/>
      <c r="G99" s="30">
        <f>G100</f>
        <v>1500</v>
      </c>
    </row>
    <row r="100" spans="1:7" ht="51.75" customHeight="1">
      <c r="A100" s="37" t="s">
        <v>225</v>
      </c>
      <c r="B100" s="12">
        <v>992</v>
      </c>
      <c r="C100" s="13" t="s">
        <v>11</v>
      </c>
      <c r="D100" s="13" t="s">
        <v>24</v>
      </c>
      <c r="E100" s="15" t="s">
        <v>63</v>
      </c>
      <c r="F100" s="11"/>
      <c r="G100" s="30">
        <f>G101</f>
        <v>1500</v>
      </c>
    </row>
    <row r="101" spans="1:7" ht="81" customHeight="1">
      <c r="A101" s="37" t="s">
        <v>61</v>
      </c>
      <c r="B101" s="12">
        <v>992</v>
      </c>
      <c r="C101" s="13" t="s">
        <v>11</v>
      </c>
      <c r="D101" s="13" t="s">
        <v>24</v>
      </c>
      <c r="E101" s="15" t="s">
        <v>62</v>
      </c>
      <c r="F101" s="11"/>
      <c r="G101" s="30">
        <f>G103</f>
        <v>1500</v>
      </c>
    </row>
    <row r="102" spans="1:7" ht="115.5" customHeight="1">
      <c r="A102" s="37" t="s">
        <v>173</v>
      </c>
      <c r="B102" s="12">
        <v>992</v>
      </c>
      <c r="C102" s="13" t="s">
        <v>11</v>
      </c>
      <c r="D102" s="13" t="s">
        <v>24</v>
      </c>
      <c r="E102" s="15" t="s">
        <v>71</v>
      </c>
      <c r="F102" s="11"/>
      <c r="G102" s="30">
        <f>G104</f>
        <v>1500</v>
      </c>
    </row>
    <row r="103" spans="1:7" ht="36" customHeight="1">
      <c r="A103" s="37" t="s">
        <v>139</v>
      </c>
      <c r="B103" s="12">
        <v>992</v>
      </c>
      <c r="C103" s="13" t="s">
        <v>11</v>
      </c>
      <c r="D103" s="13" t="s">
        <v>24</v>
      </c>
      <c r="E103" s="15" t="s">
        <v>176</v>
      </c>
      <c r="F103" s="11"/>
      <c r="G103" s="30">
        <f>G104</f>
        <v>1500</v>
      </c>
    </row>
    <row r="104" spans="1:7" ht="35.25" customHeight="1">
      <c r="A104" s="37" t="s">
        <v>124</v>
      </c>
      <c r="B104" s="12">
        <v>992</v>
      </c>
      <c r="C104" s="13" t="s">
        <v>11</v>
      </c>
      <c r="D104" s="13" t="s">
        <v>24</v>
      </c>
      <c r="E104" s="15" t="s">
        <v>176</v>
      </c>
      <c r="F104" s="11">
        <v>200</v>
      </c>
      <c r="G104" s="30">
        <v>1500</v>
      </c>
    </row>
    <row r="105" spans="1:7" ht="18.75" customHeight="1">
      <c r="A105" s="37" t="s">
        <v>137</v>
      </c>
      <c r="B105" s="12">
        <v>992</v>
      </c>
      <c r="C105" s="13" t="s">
        <v>11</v>
      </c>
      <c r="D105" s="13" t="s">
        <v>22</v>
      </c>
      <c r="E105" s="15"/>
      <c r="F105" s="11"/>
      <c r="G105" s="30">
        <f>G106</f>
        <v>1500</v>
      </c>
    </row>
    <row r="106" spans="1:7" ht="66.75" customHeight="1">
      <c r="A106" s="37" t="s">
        <v>233</v>
      </c>
      <c r="B106" s="12">
        <v>992</v>
      </c>
      <c r="C106" s="13" t="s">
        <v>11</v>
      </c>
      <c r="D106" s="13" t="s">
        <v>22</v>
      </c>
      <c r="E106" s="15" t="s">
        <v>88</v>
      </c>
      <c r="F106" s="11"/>
      <c r="G106" s="30">
        <f>G107</f>
        <v>1500</v>
      </c>
    </row>
    <row r="107" spans="1:7" ht="15">
      <c r="A107" s="37" t="s">
        <v>137</v>
      </c>
      <c r="B107" s="12">
        <v>992</v>
      </c>
      <c r="C107" s="13" t="s">
        <v>11</v>
      </c>
      <c r="D107" s="13" t="s">
        <v>22</v>
      </c>
      <c r="E107" s="15" t="s">
        <v>133</v>
      </c>
      <c r="F107" s="11"/>
      <c r="G107" s="30">
        <f>G108</f>
        <v>1500</v>
      </c>
    </row>
    <row r="108" spans="1:7" ht="78">
      <c r="A108" s="37" t="s">
        <v>171</v>
      </c>
      <c r="B108" s="12">
        <v>992</v>
      </c>
      <c r="C108" s="13" t="s">
        <v>11</v>
      </c>
      <c r="D108" s="13" t="s">
        <v>22</v>
      </c>
      <c r="E108" s="15" t="s">
        <v>134</v>
      </c>
      <c r="F108" s="11"/>
      <c r="G108" s="30">
        <f>G109</f>
        <v>1500</v>
      </c>
    </row>
    <row r="109" spans="1:7" ht="30.75">
      <c r="A109" s="37" t="s">
        <v>136</v>
      </c>
      <c r="B109" s="12">
        <v>992</v>
      </c>
      <c r="C109" s="13" t="s">
        <v>11</v>
      </c>
      <c r="D109" s="13" t="s">
        <v>22</v>
      </c>
      <c r="E109" s="15" t="s">
        <v>135</v>
      </c>
      <c r="F109" s="11"/>
      <c r="G109" s="30">
        <f>G110</f>
        <v>1500</v>
      </c>
    </row>
    <row r="110" spans="1:7" ht="30.75">
      <c r="A110" s="37" t="s">
        <v>124</v>
      </c>
      <c r="B110" s="12">
        <v>992</v>
      </c>
      <c r="C110" s="13" t="s">
        <v>11</v>
      </c>
      <c r="D110" s="13" t="s">
        <v>22</v>
      </c>
      <c r="E110" s="15" t="s">
        <v>135</v>
      </c>
      <c r="F110" s="11">
        <v>200</v>
      </c>
      <c r="G110" s="30">
        <v>1500</v>
      </c>
    </row>
    <row r="111" spans="1:8" ht="21.75" customHeight="1">
      <c r="A111" s="37" t="s">
        <v>38</v>
      </c>
      <c r="B111" s="12">
        <v>992</v>
      </c>
      <c r="C111" s="13" t="s">
        <v>11</v>
      </c>
      <c r="D111" s="13" t="s">
        <v>13</v>
      </c>
      <c r="E111" s="14"/>
      <c r="F111" s="13"/>
      <c r="G111" s="30">
        <f>G112+G122+G124</f>
        <v>27093276.36</v>
      </c>
      <c r="H111" s="49">
        <f>26732600-G111</f>
        <v>-360676.3599999994</v>
      </c>
    </row>
    <row r="112" spans="1:8" ht="66" customHeight="1">
      <c r="A112" s="37" t="s">
        <v>233</v>
      </c>
      <c r="B112" s="12">
        <v>992</v>
      </c>
      <c r="C112" s="13" t="s">
        <v>11</v>
      </c>
      <c r="D112" s="13" t="s">
        <v>13</v>
      </c>
      <c r="E112" s="15" t="s">
        <v>88</v>
      </c>
      <c r="F112" s="13"/>
      <c r="G112" s="30">
        <f>G116+G121</f>
        <v>8798105.36</v>
      </c>
      <c r="H112" s="49"/>
    </row>
    <row r="113" spans="1:7" ht="46.5">
      <c r="A113" s="37" t="s">
        <v>90</v>
      </c>
      <c r="B113" s="12">
        <v>992</v>
      </c>
      <c r="C113" s="13" t="s">
        <v>11</v>
      </c>
      <c r="D113" s="13" t="s">
        <v>13</v>
      </c>
      <c r="E113" s="15" t="s">
        <v>94</v>
      </c>
      <c r="F113" s="13"/>
      <c r="G113" s="30">
        <f>G114</f>
        <v>8785705.36</v>
      </c>
    </row>
    <row r="114" spans="1:7" ht="54.75" customHeight="1">
      <c r="A114" s="37" t="s">
        <v>92</v>
      </c>
      <c r="B114" s="12">
        <v>992</v>
      </c>
      <c r="C114" s="13" t="s">
        <v>11</v>
      </c>
      <c r="D114" s="13" t="s">
        <v>13</v>
      </c>
      <c r="E114" s="15" t="s">
        <v>140</v>
      </c>
      <c r="F114" s="13"/>
      <c r="G114" s="30">
        <f>G115</f>
        <v>8785705.36</v>
      </c>
    </row>
    <row r="115" spans="1:7" ht="35.25" customHeight="1">
      <c r="A115" s="37" t="s">
        <v>93</v>
      </c>
      <c r="B115" s="12">
        <v>992</v>
      </c>
      <c r="C115" s="13" t="s">
        <v>11</v>
      </c>
      <c r="D115" s="13" t="s">
        <v>13</v>
      </c>
      <c r="E115" s="15" t="s">
        <v>149</v>
      </c>
      <c r="F115" s="13"/>
      <c r="G115" s="30">
        <f>G116</f>
        <v>8785705.36</v>
      </c>
    </row>
    <row r="116" spans="1:8" ht="35.25" customHeight="1">
      <c r="A116" s="37" t="str">
        <f>$A$38</f>
        <v>Закупка товаров, работ и услуг для государственных (муниципальных) нужд</v>
      </c>
      <c r="B116" s="12">
        <v>992</v>
      </c>
      <c r="C116" s="13" t="s">
        <v>11</v>
      </c>
      <c r="D116" s="13" t="s">
        <v>13</v>
      </c>
      <c r="E116" s="15" t="s">
        <v>149</v>
      </c>
      <c r="F116" s="13" t="s">
        <v>125</v>
      </c>
      <c r="G116" s="30">
        <f>9005400-580371+360676.36</f>
        <v>8785705.36</v>
      </c>
      <c r="H116" s="49">
        <f>G116+G121+G123+G125</f>
        <v>27093276.36</v>
      </c>
    </row>
    <row r="117" spans="1:7" ht="52.5" customHeight="1">
      <c r="A117" s="37" t="s">
        <v>219</v>
      </c>
      <c r="B117" s="12">
        <v>992</v>
      </c>
      <c r="C117" s="13" t="s">
        <v>11</v>
      </c>
      <c r="D117" s="13" t="s">
        <v>13</v>
      </c>
      <c r="E117" s="15" t="s">
        <v>218</v>
      </c>
      <c r="F117" s="13"/>
      <c r="G117" s="30">
        <f>G118</f>
        <v>1234400</v>
      </c>
    </row>
    <row r="118" spans="1:7" ht="36" customHeight="1">
      <c r="A118" s="40" t="s">
        <v>220</v>
      </c>
      <c r="B118" s="12">
        <v>992</v>
      </c>
      <c r="C118" s="13" t="s">
        <v>11</v>
      </c>
      <c r="D118" s="13" t="s">
        <v>13</v>
      </c>
      <c r="E118" s="15" t="s">
        <v>222</v>
      </c>
      <c r="F118" s="13"/>
      <c r="G118" s="30">
        <f>G121+G123</f>
        <v>1234400</v>
      </c>
    </row>
    <row r="119" spans="1:7" ht="132" customHeight="1">
      <c r="A119" s="41" t="s">
        <v>221</v>
      </c>
      <c r="B119" s="12">
        <v>992</v>
      </c>
      <c r="C119" s="13" t="s">
        <v>11</v>
      </c>
      <c r="D119" s="13" t="s">
        <v>13</v>
      </c>
      <c r="E119" s="15" t="s">
        <v>224</v>
      </c>
      <c r="F119" s="13"/>
      <c r="G119" s="30">
        <f>G121+G122</f>
        <v>1234400</v>
      </c>
    </row>
    <row r="120" spans="1:7" ht="35.25" customHeight="1">
      <c r="A120" s="41" t="s">
        <v>255</v>
      </c>
      <c r="B120" s="12">
        <v>992</v>
      </c>
      <c r="C120" s="13" t="s">
        <v>11</v>
      </c>
      <c r="D120" s="13" t="s">
        <v>13</v>
      </c>
      <c r="E120" s="15" t="s">
        <v>223</v>
      </c>
      <c r="F120" s="13"/>
      <c r="G120" s="30">
        <f>G121</f>
        <v>12400</v>
      </c>
    </row>
    <row r="121" spans="1:7" ht="36" customHeight="1">
      <c r="A121" s="40" t="s">
        <v>124</v>
      </c>
      <c r="B121" s="12">
        <v>992</v>
      </c>
      <c r="C121" s="13" t="s">
        <v>11</v>
      </c>
      <c r="D121" s="13" t="s">
        <v>13</v>
      </c>
      <c r="E121" s="15" t="s">
        <v>223</v>
      </c>
      <c r="F121" s="13" t="s">
        <v>125</v>
      </c>
      <c r="G121" s="30">
        <f>85800-68900-4500</f>
        <v>12400</v>
      </c>
    </row>
    <row r="122" spans="1:7" ht="36" customHeight="1">
      <c r="A122" s="40" t="s">
        <v>254</v>
      </c>
      <c r="B122" s="12">
        <v>992</v>
      </c>
      <c r="C122" s="13" t="s">
        <v>11</v>
      </c>
      <c r="D122" s="13" t="s">
        <v>13</v>
      </c>
      <c r="E122" s="15" t="s">
        <v>253</v>
      </c>
      <c r="F122" s="13"/>
      <c r="G122" s="30">
        <f>G123</f>
        <v>1222000</v>
      </c>
    </row>
    <row r="123" spans="1:7" ht="36" customHeight="1">
      <c r="A123" s="40" t="s">
        <v>124</v>
      </c>
      <c r="B123" s="12">
        <v>992</v>
      </c>
      <c r="C123" s="13" t="s">
        <v>11</v>
      </c>
      <c r="D123" s="13" t="s">
        <v>13</v>
      </c>
      <c r="E123" s="15" t="s">
        <v>253</v>
      </c>
      <c r="F123" s="13" t="s">
        <v>125</v>
      </c>
      <c r="G123" s="30">
        <f>1217500+4500</f>
        <v>1222000</v>
      </c>
    </row>
    <row r="124" spans="1:7" ht="36" customHeight="1">
      <c r="A124" s="40" t="s">
        <v>259</v>
      </c>
      <c r="B124" s="12">
        <v>992</v>
      </c>
      <c r="C124" s="13" t="s">
        <v>11</v>
      </c>
      <c r="D124" s="13" t="s">
        <v>13</v>
      </c>
      <c r="E124" s="15" t="s">
        <v>260</v>
      </c>
      <c r="F124" s="13"/>
      <c r="G124" s="30">
        <f>G125</f>
        <v>17073171</v>
      </c>
    </row>
    <row r="125" spans="1:7" ht="36" customHeight="1">
      <c r="A125" s="40" t="s">
        <v>124</v>
      </c>
      <c r="B125" s="12">
        <v>992</v>
      </c>
      <c r="C125" s="13" t="s">
        <v>11</v>
      </c>
      <c r="D125" s="13" t="s">
        <v>13</v>
      </c>
      <c r="E125" s="15" t="s">
        <v>260</v>
      </c>
      <c r="F125" s="13" t="s">
        <v>125</v>
      </c>
      <c r="G125" s="30">
        <v>17073171</v>
      </c>
    </row>
    <row r="126" spans="1:7" ht="35.25" customHeight="1">
      <c r="A126" s="37" t="s">
        <v>18</v>
      </c>
      <c r="B126" s="12">
        <v>992</v>
      </c>
      <c r="C126" s="13" t="s">
        <v>11</v>
      </c>
      <c r="D126" s="13" t="s">
        <v>20</v>
      </c>
      <c r="E126" s="11"/>
      <c r="F126" s="11"/>
      <c r="G126" s="30">
        <f>G127+G132</f>
        <v>5750</v>
      </c>
    </row>
    <row r="127" spans="1:7" ht="65.25" customHeight="1" hidden="1">
      <c r="A127" s="37" t="s">
        <v>170</v>
      </c>
      <c r="B127" s="12">
        <v>992</v>
      </c>
      <c r="C127" s="13" t="s">
        <v>11</v>
      </c>
      <c r="D127" s="13" t="s">
        <v>20</v>
      </c>
      <c r="E127" s="15" t="s">
        <v>88</v>
      </c>
      <c r="F127" s="11"/>
      <c r="G127" s="30">
        <f>G128</f>
        <v>0</v>
      </c>
    </row>
    <row r="128" spans="1:7" ht="46.5" hidden="1">
      <c r="A128" s="36" t="s">
        <v>168</v>
      </c>
      <c r="B128" s="12">
        <v>992</v>
      </c>
      <c r="C128" s="13" t="s">
        <v>11</v>
      </c>
      <c r="D128" s="13" t="s">
        <v>20</v>
      </c>
      <c r="E128" s="15" t="s">
        <v>150</v>
      </c>
      <c r="F128" s="13"/>
      <c r="G128" s="30">
        <f>G129</f>
        <v>0</v>
      </c>
    </row>
    <row r="129" spans="1:7" ht="159" customHeight="1" hidden="1">
      <c r="A129" s="36" t="s">
        <v>201</v>
      </c>
      <c r="B129" s="12">
        <v>992</v>
      </c>
      <c r="C129" s="13" t="s">
        <v>11</v>
      </c>
      <c r="D129" s="13" t="s">
        <v>20</v>
      </c>
      <c r="E129" s="15" t="s">
        <v>151</v>
      </c>
      <c r="F129" s="13"/>
      <c r="G129" s="30">
        <f>G130</f>
        <v>0</v>
      </c>
    </row>
    <row r="130" spans="1:7" ht="30.75" hidden="1">
      <c r="A130" s="36" t="s">
        <v>153</v>
      </c>
      <c r="B130" s="12">
        <v>992</v>
      </c>
      <c r="C130" s="13" t="s">
        <v>11</v>
      </c>
      <c r="D130" s="13" t="s">
        <v>20</v>
      </c>
      <c r="E130" s="15" t="s">
        <v>152</v>
      </c>
      <c r="F130" s="13"/>
      <c r="G130" s="30">
        <f>G131</f>
        <v>0</v>
      </c>
    </row>
    <row r="131" spans="1:7" s="4" customFormat="1" ht="30.75" hidden="1">
      <c r="A131" s="37" t="str">
        <f>$A$69</f>
        <v>Закупка товаров, работ и услуг для государственных (муниципальных) нужд</v>
      </c>
      <c r="B131" s="12">
        <v>992</v>
      </c>
      <c r="C131" s="13" t="s">
        <v>11</v>
      </c>
      <c r="D131" s="13" t="s">
        <v>20</v>
      </c>
      <c r="E131" s="15" t="s">
        <v>152</v>
      </c>
      <c r="F131" s="13" t="s">
        <v>125</v>
      </c>
      <c r="G131" s="30">
        <v>0</v>
      </c>
    </row>
    <row r="132" spans="1:7" s="4" customFormat="1" ht="34.5" customHeight="1">
      <c r="A132" s="38" t="s">
        <v>216</v>
      </c>
      <c r="B132" s="12">
        <v>992</v>
      </c>
      <c r="C132" s="13" t="s">
        <v>11</v>
      </c>
      <c r="D132" s="13" t="s">
        <v>20</v>
      </c>
      <c r="E132" s="42" t="s">
        <v>214</v>
      </c>
      <c r="F132" s="13"/>
      <c r="G132" s="30">
        <f>G134</f>
        <v>5750</v>
      </c>
    </row>
    <row r="133" spans="1:7" s="4" customFormat="1" ht="34.5" customHeight="1">
      <c r="A133" s="38" t="s">
        <v>217</v>
      </c>
      <c r="B133" s="12">
        <v>992</v>
      </c>
      <c r="C133" s="13" t="s">
        <v>11</v>
      </c>
      <c r="D133" s="13" t="s">
        <v>20</v>
      </c>
      <c r="E133" s="42" t="s">
        <v>215</v>
      </c>
      <c r="F133" s="13"/>
      <c r="G133" s="30">
        <f>G134</f>
        <v>5750</v>
      </c>
    </row>
    <row r="134" spans="1:7" s="4" customFormat="1" ht="35.25" customHeight="1">
      <c r="A134" s="36" t="s">
        <v>124</v>
      </c>
      <c r="B134" s="12">
        <v>992</v>
      </c>
      <c r="C134" s="13" t="s">
        <v>11</v>
      </c>
      <c r="D134" s="13" t="s">
        <v>20</v>
      </c>
      <c r="E134" s="42" t="s">
        <v>215</v>
      </c>
      <c r="F134" s="13" t="s">
        <v>125</v>
      </c>
      <c r="G134" s="30">
        <v>5750</v>
      </c>
    </row>
    <row r="135" spans="1:7" s="4" customFormat="1" ht="18.75" customHeight="1">
      <c r="A135" s="37" t="s">
        <v>3</v>
      </c>
      <c r="B135" s="12">
        <v>992</v>
      </c>
      <c r="C135" s="13" t="s">
        <v>12</v>
      </c>
      <c r="D135" s="13" t="s">
        <v>21</v>
      </c>
      <c r="E135" s="16"/>
      <c r="F135" s="11"/>
      <c r="G135" s="24">
        <f>G136+G144+G154</f>
        <v>90076499</v>
      </c>
    </row>
    <row r="136" spans="1:7" ht="21" customHeight="1">
      <c r="A136" s="37" t="s">
        <v>31</v>
      </c>
      <c r="B136" s="12">
        <v>992</v>
      </c>
      <c r="C136" s="13" t="s">
        <v>12</v>
      </c>
      <c r="D136" s="13" t="s">
        <v>14</v>
      </c>
      <c r="E136" s="14"/>
      <c r="F136" s="13"/>
      <c r="G136" s="24">
        <f>G137</f>
        <v>3220250</v>
      </c>
    </row>
    <row r="137" spans="1:7" ht="68.25" customHeight="1">
      <c r="A137" s="37" t="s">
        <v>233</v>
      </c>
      <c r="B137" s="12">
        <v>992</v>
      </c>
      <c r="C137" s="13" t="s">
        <v>12</v>
      </c>
      <c r="D137" s="13" t="s">
        <v>14</v>
      </c>
      <c r="E137" s="15" t="s">
        <v>88</v>
      </c>
      <c r="F137" s="13"/>
      <c r="G137" s="24">
        <f>G138</f>
        <v>3220250</v>
      </c>
    </row>
    <row r="138" spans="1:7" ht="36" customHeight="1">
      <c r="A138" s="37" t="s">
        <v>105</v>
      </c>
      <c r="B138" s="12">
        <v>992</v>
      </c>
      <c r="C138" s="13" t="s">
        <v>12</v>
      </c>
      <c r="D138" s="13" t="s">
        <v>14</v>
      </c>
      <c r="E138" s="15" t="s">
        <v>104</v>
      </c>
      <c r="F138" s="13"/>
      <c r="G138" s="24">
        <f>G139</f>
        <v>3220250</v>
      </c>
    </row>
    <row r="139" spans="1:7" ht="69" customHeight="1">
      <c r="A139" s="37" t="s">
        <v>234</v>
      </c>
      <c r="B139" s="12">
        <v>992</v>
      </c>
      <c r="C139" s="13" t="s">
        <v>12</v>
      </c>
      <c r="D139" s="13" t="s">
        <v>14</v>
      </c>
      <c r="E139" s="15" t="s">
        <v>131</v>
      </c>
      <c r="F139" s="13"/>
      <c r="G139" s="24">
        <f>G140+G142</f>
        <v>3220250</v>
      </c>
    </row>
    <row r="140" spans="1:7" ht="20.25" customHeight="1">
      <c r="A140" s="37" t="s">
        <v>51</v>
      </c>
      <c r="B140" s="12">
        <v>992</v>
      </c>
      <c r="C140" s="13" t="s">
        <v>12</v>
      </c>
      <c r="D140" s="13" t="s">
        <v>14</v>
      </c>
      <c r="E140" s="15" t="s">
        <v>106</v>
      </c>
      <c r="F140" s="13"/>
      <c r="G140" s="24">
        <f>G141</f>
        <v>3130250</v>
      </c>
    </row>
    <row r="141" spans="1:7" ht="36" customHeight="1">
      <c r="A141" s="37" t="str">
        <f>$A$69</f>
        <v>Закупка товаров, работ и услуг для государственных (муниципальных) нужд</v>
      </c>
      <c r="B141" s="12">
        <v>992</v>
      </c>
      <c r="C141" s="13" t="s">
        <v>12</v>
      </c>
      <c r="D141" s="13" t="s">
        <v>14</v>
      </c>
      <c r="E141" s="15" t="s">
        <v>106</v>
      </c>
      <c r="F141" s="13" t="s">
        <v>125</v>
      </c>
      <c r="G141" s="24">
        <f>5500000-2274850-4900-90000</f>
        <v>3130250</v>
      </c>
    </row>
    <row r="142" spans="1:7" ht="36" customHeight="1">
      <c r="A142" s="37" t="s">
        <v>266</v>
      </c>
      <c r="B142" s="12">
        <v>992</v>
      </c>
      <c r="C142" s="13" t="s">
        <v>12</v>
      </c>
      <c r="D142" s="13" t="s">
        <v>14</v>
      </c>
      <c r="E142" s="15" t="s">
        <v>265</v>
      </c>
      <c r="F142" s="13"/>
      <c r="G142" s="24">
        <v>90000</v>
      </c>
    </row>
    <row r="143" spans="1:7" ht="36" customHeight="1">
      <c r="A143" s="37" t="s">
        <v>124</v>
      </c>
      <c r="B143" s="12">
        <v>992</v>
      </c>
      <c r="C143" s="13" t="s">
        <v>12</v>
      </c>
      <c r="D143" s="13" t="s">
        <v>14</v>
      </c>
      <c r="E143" s="15" t="s">
        <v>265</v>
      </c>
      <c r="F143" s="13" t="s">
        <v>125</v>
      </c>
      <c r="G143" s="24">
        <v>90000</v>
      </c>
    </row>
    <row r="144" spans="1:7" ht="18" customHeight="1">
      <c r="A144" s="37" t="s">
        <v>27</v>
      </c>
      <c r="B144" s="12">
        <v>992</v>
      </c>
      <c r="C144" s="13" t="s">
        <v>12</v>
      </c>
      <c r="D144" s="13" t="s">
        <v>10</v>
      </c>
      <c r="E144" s="14"/>
      <c r="F144" s="11"/>
      <c r="G144" s="24">
        <f>G145+G152</f>
        <v>50228299</v>
      </c>
    </row>
    <row r="145" spans="1:7" ht="66.75" customHeight="1">
      <c r="A145" s="37" t="s">
        <v>233</v>
      </c>
      <c r="B145" s="12">
        <v>992</v>
      </c>
      <c r="C145" s="13" t="s">
        <v>12</v>
      </c>
      <c r="D145" s="13" t="s">
        <v>10</v>
      </c>
      <c r="E145" s="15" t="s">
        <v>88</v>
      </c>
      <c r="F145" s="13"/>
      <c r="G145" s="24">
        <f>G146</f>
        <v>5277449</v>
      </c>
    </row>
    <row r="146" spans="1:7" ht="36" customHeight="1">
      <c r="A146" s="37" t="s">
        <v>48</v>
      </c>
      <c r="B146" s="12">
        <v>992</v>
      </c>
      <c r="C146" s="13" t="s">
        <v>12</v>
      </c>
      <c r="D146" s="13" t="s">
        <v>10</v>
      </c>
      <c r="E146" s="15" t="s">
        <v>107</v>
      </c>
      <c r="F146" s="13"/>
      <c r="G146" s="30">
        <f>G147</f>
        <v>5277449</v>
      </c>
    </row>
    <row r="147" spans="1:7" ht="37.5" customHeight="1">
      <c r="A147" s="37" t="s">
        <v>109</v>
      </c>
      <c r="B147" s="12">
        <v>992</v>
      </c>
      <c r="C147" s="13" t="s">
        <v>12</v>
      </c>
      <c r="D147" s="13" t="s">
        <v>10</v>
      </c>
      <c r="E147" s="15" t="s">
        <v>108</v>
      </c>
      <c r="F147" s="13"/>
      <c r="G147" s="30">
        <f>G149+G151</f>
        <v>5277449</v>
      </c>
    </row>
    <row r="148" spans="1:7" ht="36" customHeight="1">
      <c r="A148" s="37" t="s">
        <v>113</v>
      </c>
      <c r="B148" s="12">
        <v>992</v>
      </c>
      <c r="C148" s="13" t="s">
        <v>12</v>
      </c>
      <c r="D148" s="13" t="s">
        <v>10</v>
      </c>
      <c r="E148" s="15" t="s">
        <v>112</v>
      </c>
      <c r="F148" s="13"/>
      <c r="G148" s="30">
        <f>G149</f>
        <v>1812449</v>
      </c>
    </row>
    <row r="149" spans="1:8" ht="39.75" customHeight="1">
      <c r="A149" s="37" t="str">
        <f>$A$92</f>
        <v>Закупка товаров, работ и услуг для государственных (муниципальных) нужд</v>
      </c>
      <c r="B149" s="12">
        <v>992</v>
      </c>
      <c r="C149" s="13" t="s">
        <v>12</v>
      </c>
      <c r="D149" s="13" t="s">
        <v>10</v>
      </c>
      <c r="E149" s="15" t="s">
        <v>112</v>
      </c>
      <c r="F149" s="13" t="s">
        <v>125</v>
      </c>
      <c r="G149" s="30">
        <f>5197000-H149-1.8-577500-39314-25000-45686</f>
        <v>1812449</v>
      </c>
      <c r="H149">
        <v>2697049.2</v>
      </c>
    </row>
    <row r="150" spans="1:7" ht="33.75" customHeight="1">
      <c r="A150" s="37" t="s">
        <v>111</v>
      </c>
      <c r="B150" s="12">
        <v>992</v>
      </c>
      <c r="C150" s="13" t="s">
        <v>12</v>
      </c>
      <c r="D150" s="13" t="s">
        <v>10</v>
      </c>
      <c r="E150" s="15" t="s">
        <v>110</v>
      </c>
      <c r="F150" s="13"/>
      <c r="G150" s="30">
        <f>G151</f>
        <v>3465000</v>
      </c>
    </row>
    <row r="151" spans="1:7" ht="36" customHeight="1">
      <c r="A151" s="37" t="str">
        <f>$A$85</f>
        <v>Закупка товаров, работ и услуг для государственных (муниципальных) нужд</v>
      </c>
      <c r="B151" s="12">
        <v>992</v>
      </c>
      <c r="C151" s="13" t="s">
        <v>12</v>
      </c>
      <c r="D151" s="13" t="s">
        <v>10</v>
      </c>
      <c r="E151" s="15" t="s">
        <v>110</v>
      </c>
      <c r="F151" s="13" t="s">
        <v>125</v>
      </c>
      <c r="G151" s="30">
        <f>3500000-35000</f>
        <v>3465000</v>
      </c>
    </row>
    <row r="152" spans="1:7" ht="36" customHeight="1">
      <c r="A152" s="37" t="s">
        <v>257</v>
      </c>
      <c r="B152" s="12">
        <v>992</v>
      </c>
      <c r="C152" s="13" t="s">
        <v>12</v>
      </c>
      <c r="D152" s="13" t="s">
        <v>10</v>
      </c>
      <c r="E152" s="15" t="s">
        <v>258</v>
      </c>
      <c r="F152" s="13"/>
      <c r="G152" s="57">
        <f>G153</f>
        <v>44950850</v>
      </c>
    </row>
    <row r="153" spans="1:7" ht="36" customHeight="1">
      <c r="A153" s="37" t="s">
        <v>124</v>
      </c>
      <c r="B153" s="12">
        <v>992</v>
      </c>
      <c r="C153" s="13" t="s">
        <v>12</v>
      </c>
      <c r="D153" s="13" t="s">
        <v>10</v>
      </c>
      <c r="E153" s="15" t="s">
        <v>258</v>
      </c>
      <c r="F153" s="13" t="s">
        <v>125</v>
      </c>
      <c r="G153" s="51">
        <f>44950820+30</f>
        <v>44950850</v>
      </c>
    </row>
    <row r="154" spans="1:7" ht="36" customHeight="1">
      <c r="A154" s="37" t="s">
        <v>141</v>
      </c>
      <c r="B154" s="12">
        <v>992</v>
      </c>
      <c r="C154" s="13" t="s">
        <v>12</v>
      </c>
      <c r="D154" s="13" t="s">
        <v>12</v>
      </c>
      <c r="E154" s="14"/>
      <c r="F154" s="11"/>
      <c r="G154" s="30">
        <f>G155</f>
        <v>36627950</v>
      </c>
    </row>
    <row r="155" spans="1:7" ht="65.25" customHeight="1">
      <c r="A155" s="37" t="s">
        <v>235</v>
      </c>
      <c r="B155" s="12">
        <v>992</v>
      </c>
      <c r="C155" s="13" t="s">
        <v>12</v>
      </c>
      <c r="D155" s="13" t="s">
        <v>12</v>
      </c>
      <c r="E155" s="15" t="s">
        <v>88</v>
      </c>
      <c r="F155" s="11"/>
      <c r="G155" s="30">
        <f>G156+G160</f>
        <v>36627950</v>
      </c>
    </row>
    <row r="156" spans="1:7" ht="15">
      <c r="A156" s="37" t="s">
        <v>103</v>
      </c>
      <c r="B156" s="12">
        <v>992</v>
      </c>
      <c r="C156" s="13" t="s">
        <v>12</v>
      </c>
      <c r="D156" s="13" t="s">
        <v>12</v>
      </c>
      <c r="E156" s="15" t="s">
        <v>89</v>
      </c>
      <c r="F156" s="11"/>
      <c r="G156" s="30">
        <f>G157</f>
        <v>148750</v>
      </c>
    </row>
    <row r="157" spans="1:7" ht="180" customHeight="1">
      <c r="A157" s="36" t="s">
        <v>196</v>
      </c>
      <c r="B157" s="12">
        <v>992</v>
      </c>
      <c r="C157" s="13" t="s">
        <v>12</v>
      </c>
      <c r="D157" s="13" t="s">
        <v>12</v>
      </c>
      <c r="E157" s="17" t="s">
        <v>91</v>
      </c>
      <c r="F157" s="11"/>
      <c r="G157" s="30">
        <f>G158</f>
        <v>148750</v>
      </c>
    </row>
    <row r="158" spans="1:7" ht="33" customHeight="1">
      <c r="A158" s="37" t="s">
        <v>50</v>
      </c>
      <c r="B158" s="12">
        <v>992</v>
      </c>
      <c r="C158" s="13" t="s">
        <v>12</v>
      </c>
      <c r="D158" s="13" t="s">
        <v>12</v>
      </c>
      <c r="E158" s="15" t="s">
        <v>154</v>
      </c>
      <c r="F158" s="11"/>
      <c r="G158" s="30">
        <f>G159</f>
        <v>148750</v>
      </c>
    </row>
    <row r="159" spans="1:7" ht="34.5" customHeight="1">
      <c r="A159" s="37" t="str">
        <f>$A$131</f>
        <v>Закупка товаров, работ и услуг для государственных (муниципальных) нужд</v>
      </c>
      <c r="B159" s="12">
        <v>992</v>
      </c>
      <c r="C159" s="13" t="s">
        <v>12</v>
      </c>
      <c r="D159" s="13" t="s">
        <v>12</v>
      </c>
      <c r="E159" s="15" t="s">
        <v>154</v>
      </c>
      <c r="F159" s="11">
        <v>200</v>
      </c>
      <c r="G159" s="30">
        <f>3750+142000+3000</f>
        <v>148750</v>
      </c>
    </row>
    <row r="160" spans="1:7" ht="34.5" customHeight="1">
      <c r="A160" s="37" t="s">
        <v>48</v>
      </c>
      <c r="B160" s="12">
        <v>992</v>
      </c>
      <c r="C160" s="13" t="s">
        <v>12</v>
      </c>
      <c r="D160" s="13" t="s">
        <v>12</v>
      </c>
      <c r="E160" s="15" t="s">
        <v>107</v>
      </c>
      <c r="F160" s="11"/>
      <c r="G160" s="30">
        <f>G163</f>
        <v>36479200</v>
      </c>
    </row>
    <row r="161" spans="1:7" ht="36" customHeight="1">
      <c r="A161" s="37" t="s">
        <v>203</v>
      </c>
      <c r="B161" s="12">
        <v>992</v>
      </c>
      <c r="C161" s="13" t="s">
        <v>12</v>
      </c>
      <c r="D161" s="13" t="s">
        <v>12</v>
      </c>
      <c r="E161" s="15" t="s">
        <v>205</v>
      </c>
      <c r="F161" s="11"/>
      <c r="G161" s="30">
        <f>G163</f>
        <v>36479200</v>
      </c>
    </row>
    <row r="162" spans="1:7" ht="53.25" customHeight="1">
      <c r="A162" s="37" t="s">
        <v>204</v>
      </c>
      <c r="B162" s="12">
        <v>992</v>
      </c>
      <c r="C162" s="13" t="s">
        <v>12</v>
      </c>
      <c r="D162" s="13" t="s">
        <v>12</v>
      </c>
      <c r="E162" s="15" t="s">
        <v>206</v>
      </c>
      <c r="F162" s="11"/>
      <c r="G162" s="30">
        <f>G163</f>
        <v>36479200</v>
      </c>
    </row>
    <row r="163" spans="1:7" ht="51" customHeight="1">
      <c r="A163" s="38" t="s">
        <v>200</v>
      </c>
      <c r="B163" s="12">
        <v>992</v>
      </c>
      <c r="C163" s="13" t="s">
        <v>12</v>
      </c>
      <c r="D163" s="13" t="s">
        <v>12</v>
      </c>
      <c r="E163" s="15" t="s">
        <v>202</v>
      </c>
      <c r="F163" s="11">
        <v>600</v>
      </c>
      <c r="G163" s="30">
        <v>36479200</v>
      </c>
    </row>
    <row r="164" spans="1:7" ht="22.5" customHeight="1">
      <c r="A164" s="37" t="s">
        <v>19</v>
      </c>
      <c r="B164" s="12">
        <v>992</v>
      </c>
      <c r="C164" s="13" t="s">
        <v>24</v>
      </c>
      <c r="D164" s="13" t="s">
        <v>21</v>
      </c>
      <c r="E164" s="13"/>
      <c r="F164" s="13"/>
      <c r="G164" s="30">
        <f>G165</f>
        <v>920000</v>
      </c>
    </row>
    <row r="165" spans="1:7" ht="21" customHeight="1">
      <c r="A165" s="37" t="s">
        <v>142</v>
      </c>
      <c r="B165" s="12">
        <v>992</v>
      </c>
      <c r="C165" s="13" t="s">
        <v>24</v>
      </c>
      <c r="D165" s="13" t="s">
        <v>24</v>
      </c>
      <c r="E165" s="13"/>
      <c r="F165" s="13"/>
      <c r="G165" s="30">
        <f>G166</f>
        <v>920000</v>
      </c>
    </row>
    <row r="166" spans="1:7" ht="52.5" customHeight="1">
      <c r="A166" s="37" t="s">
        <v>236</v>
      </c>
      <c r="B166" s="12">
        <v>992</v>
      </c>
      <c r="C166" s="13" t="s">
        <v>24</v>
      </c>
      <c r="D166" s="13" t="s">
        <v>24</v>
      </c>
      <c r="E166" s="15" t="s">
        <v>95</v>
      </c>
      <c r="F166" s="13"/>
      <c r="G166" s="30">
        <f>G167</f>
        <v>920000</v>
      </c>
    </row>
    <row r="167" spans="1:7" ht="81" customHeight="1">
      <c r="A167" s="37" t="s">
        <v>243</v>
      </c>
      <c r="B167" s="12">
        <v>992</v>
      </c>
      <c r="C167" s="13" t="s">
        <v>24</v>
      </c>
      <c r="D167" s="13" t="s">
        <v>24</v>
      </c>
      <c r="E167" s="15" t="s">
        <v>96</v>
      </c>
      <c r="F167" s="13"/>
      <c r="G167" s="30">
        <f>G168</f>
        <v>920000</v>
      </c>
    </row>
    <row r="168" spans="1:7" ht="51.75" customHeight="1">
      <c r="A168" s="37" t="s">
        <v>183</v>
      </c>
      <c r="B168" s="12">
        <v>992</v>
      </c>
      <c r="C168" s="13" t="s">
        <v>24</v>
      </c>
      <c r="D168" s="13" t="s">
        <v>24</v>
      </c>
      <c r="E168" s="17" t="s">
        <v>166</v>
      </c>
      <c r="F168" s="13"/>
      <c r="G168" s="30">
        <f>G169</f>
        <v>920000</v>
      </c>
    </row>
    <row r="169" spans="1:7" ht="69.75" customHeight="1">
      <c r="A169" s="36" t="s">
        <v>237</v>
      </c>
      <c r="B169" s="12">
        <v>992</v>
      </c>
      <c r="C169" s="13" t="s">
        <v>24</v>
      </c>
      <c r="D169" s="13" t="s">
        <v>24</v>
      </c>
      <c r="E169" s="15" t="s">
        <v>167</v>
      </c>
      <c r="F169" s="13"/>
      <c r="G169" s="30">
        <f>G171+G170</f>
        <v>920000</v>
      </c>
    </row>
    <row r="170" spans="1:7" ht="99" customHeight="1">
      <c r="A170" s="37" t="s">
        <v>122</v>
      </c>
      <c r="B170" s="12">
        <v>992</v>
      </c>
      <c r="C170" s="13" t="s">
        <v>24</v>
      </c>
      <c r="D170" s="13" t="s">
        <v>24</v>
      </c>
      <c r="E170" s="15" t="s">
        <v>167</v>
      </c>
      <c r="F170" s="13" t="s">
        <v>123</v>
      </c>
      <c r="G170" s="30">
        <v>604247</v>
      </c>
    </row>
    <row r="171" spans="1:7" ht="36.75" customHeight="1">
      <c r="A171" s="37" t="str">
        <f>$A$131</f>
        <v>Закупка товаров, работ и услуг для государственных (муниципальных) нужд</v>
      </c>
      <c r="B171" s="12">
        <v>992</v>
      </c>
      <c r="C171" s="13" t="s">
        <v>24</v>
      </c>
      <c r="D171" s="13" t="s">
        <v>24</v>
      </c>
      <c r="E171" s="15" t="s">
        <v>167</v>
      </c>
      <c r="F171" s="13" t="s">
        <v>125</v>
      </c>
      <c r="G171" s="30">
        <v>315753</v>
      </c>
    </row>
    <row r="172" spans="1:7" ht="21" customHeight="1">
      <c r="A172" s="37" t="s">
        <v>35</v>
      </c>
      <c r="B172" s="12">
        <v>992</v>
      </c>
      <c r="C172" s="13" t="s">
        <v>22</v>
      </c>
      <c r="D172" s="13" t="s">
        <v>21</v>
      </c>
      <c r="E172" s="13"/>
      <c r="F172" s="13"/>
      <c r="G172" s="30">
        <f>G173</f>
        <v>47534650</v>
      </c>
    </row>
    <row r="173" spans="1:7" ht="18.75" customHeight="1">
      <c r="A173" s="37" t="s">
        <v>23</v>
      </c>
      <c r="B173" s="12">
        <v>992</v>
      </c>
      <c r="C173" s="13" t="s">
        <v>22</v>
      </c>
      <c r="D173" s="13" t="s">
        <v>9</v>
      </c>
      <c r="E173" s="13"/>
      <c r="F173" s="13"/>
      <c r="G173" s="30">
        <f>G174</f>
        <v>47534650</v>
      </c>
    </row>
    <row r="174" spans="1:7" ht="46.5" customHeight="1">
      <c r="A174" s="37" t="s">
        <v>238</v>
      </c>
      <c r="B174" s="12">
        <v>992</v>
      </c>
      <c r="C174" s="14" t="s">
        <v>22</v>
      </c>
      <c r="D174" s="13" t="s">
        <v>9</v>
      </c>
      <c r="E174" s="15" t="s">
        <v>97</v>
      </c>
      <c r="F174" s="13"/>
      <c r="G174" s="30">
        <f>+G175+G179+G187</f>
        <v>47534650</v>
      </c>
    </row>
    <row r="175" spans="1:7" ht="35.25" customHeight="1">
      <c r="A175" s="36" t="s">
        <v>172</v>
      </c>
      <c r="B175" s="12">
        <v>992</v>
      </c>
      <c r="C175" s="13" t="s">
        <v>22</v>
      </c>
      <c r="D175" s="13" t="s">
        <v>9</v>
      </c>
      <c r="E175" s="15" t="s">
        <v>159</v>
      </c>
      <c r="F175" s="13"/>
      <c r="G175" s="30">
        <f>G176</f>
        <v>500000</v>
      </c>
    </row>
    <row r="176" spans="1:7" ht="72" customHeight="1">
      <c r="A176" s="37" t="s">
        <v>162</v>
      </c>
      <c r="B176" s="12">
        <v>992</v>
      </c>
      <c r="C176" s="13" t="s">
        <v>22</v>
      </c>
      <c r="D176" s="13" t="s">
        <v>9</v>
      </c>
      <c r="E176" s="15" t="s">
        <v>161</v>
      </c>
      <c r="F176" s="13"/>
      <c r="G176" s="30">
        <f>G177</f>
        <v>500000</v>
      </c>
    </row>
    <row r="177" spans="1:7" ht="32.25" customHeight="1">
      <c r="A177" s="36" t="s">
        <v>164</v>
      </c>
      <c r="B177" s="12">
        <v>992</v>
      </c>
      <c r="C177" s="13" t="s">
        <v>22</v>
      </c>
      <c r="D177" s="13" t="s">
        <v>9</v>
      </c>
      <c r="E177" s="15" t="s">
        <v>163</v>
      </c>
      <c r="F177" s="13"/>
      <c r="G177" s="30">
        <f>G178</f>
        <v>500000</v>
      </c>
    </row>
    <row r="178" spans="1:7" ht="35.25" customHeight="1">
      <c r="A178" s="36" t="s">
        <v>124</v>
      </c>
      <c r="B178" s="12">
        <v>992</v>
      </c>
      <c r="C178" s="13" t="s">
        <v>22</v>
      </c>
      <c r="D178" s="13" t="s">
        <v>9</v>
      </c>
      <c r="E178" s="15" t="s">
        <v>163</v>
      </c>
      <c r="F178" s="13" t="s">
        <v>125</v>
      </c>
      <c r="G178" s="30">
        <v>500000</v>
      </c>
    </row>
    <row r="179" spans="1:7" ht="37.5" customHeight="1">
      <c r="A179" s="37" t="s">
        <v>98</v>
      </c>
      <c r="B179" s="12">
        <v>992</v>
      </c>
      <c r="C179" s="13" t="s">
        <v>22</v>
      </c>
      <c r="D179" s="13" t="s">
        <v>9</v>
      </c>
      <c r="E179" s="15" t="s">
        <v>118</v>
      </c>
      <c r="F179" s="13"/>
      <c r="G179" s="30">
        <f>G180</f>
        <v>47018905.3</v>
      </c>
    </row>
    <row r="180" spans="1:7" ht="51" customHeight="1">
      <c r="A180" s="36" t="s">
        <v>157</v>
      </c>
      <c r="B180" s="12">
        <v>992</v>
      </c>
      <c r="C180" s="13" t="s">
        <v>22</v>
      </c>
      <c r="D180" s="13" t="s">
        <v>9</v>
      </c>
      <c r="E180" s="15" t="s">
        <v>119</v>
      </c>
      <c r="F180" s="13"/>
      <c r="G180" s="30">
        <f>G181+G185+G189+G191</f>
        <v>47018905.3</v>
      </c>
    </row>
    <row r="181" spans="1:7" ht="51" customHeight="1">
      <c r="A181" s="37" t="s">
        <v>99</v>
      </c>
      <c r="B181" s="12">
        <v>992</v>
      </c>
      <c r="C181" s="13" t="s">
        <v>22</v>
      </c>
      <c r="D181" s="13" t="s">
        <v>9</v>
      </c>
      <c r="E181" s="15" t="s">
        <v>156</v>
      </c>
      <c r="F181" s="13"/>
      <c r="G181" s="30">
        <f>G182+G183+G184</f>
        <v>17676055.3</v>
      </c>
    </row>
    <row r="182" spans="1:7" ht="100.5" customHeight="1">
      <c r="A182" s="37" t="s">
        <v>122</v>
      </c>
      <c r="B182" s="12">
        <v>992</v>
      </c>
      <c r="C182" s="13" t="s">
        <v>22</v>
      </c>
      <c r="D182" s="13" t="s">
        <v>9</v>
      </c>
      <c r="E182" s="15" t="s">
        <v>156</v>
      </c>
      <c r="F182" s="13" t="s">
        <v>123</v>
      </c>
      <c r="G182" s="30">
        <v>14187000</v>
      </c>
    </row>
    <row r="183" spans="1:7" ht="36.75" customHeight="1">
      <c r="A183" s="37" t="s">
        <v>124</v>
      </c>
      <c r="B183" s="12">
        <v>992</v>
      </c>
      <c r="C183" s="13" t="s">
        <v>22</v>
      </c>
      <c r="D183" s="13" t="s">
        <v>9</v>
      </c>
      <c r="E183" s="15" t="s">
        <v>156</v>
      </c>
      <c r="F183" s="13" t="s">
        <v>125</v>
      </c>
      <c r="G183" s="30">
        <f>3411068+32-740-204.7</f>
        <v>3410155.3</v>
      </c>
    </row>
    <row r="184" spans="1:7" ht="18.75" customHeight="1">
      <c r="A184" s="37" t="s">
        <v>126</v>
      </c>
      <c r="B184" s="12">
        <v>992</v>
      </c>
      <c r="C184" s="13" t="s">
        <v>22</v>
      </c>
      <c r="D184" s="13" t="s">
        <v>9</v>
      </c>
      <c r="E184" s="15" t="s">
        <v>156</v>
      </c>
      <c r="F184" s="13" t="s">
        <v>127</v>
      </c>
      <c r="G184" s="30">
        <v>78900</v>
      </c>
    </row>
    <row r="185" spans="1:7" ht="83.25" customHeight="1">
      <c r="A185" s="37" t="s">
        <v>132</v>
      </c>
      <c r="B185" s="12">
        <v>992</v>
      </c>
      <c r="C185" s="13" t="s">
        <v>22</v>
      </c>
      <c r="D185" s="13" t="s">
        <v>9</v>
      </c>
      <c r="E185" s="15" t="s">
        <v>158</v>
      </c>
      <c r="F185" s="13"/>
      <c r="G185" s="30">
        <f>G186</f>
        <v>68000</v>
      </c>
    </row>
    <row r="186" spans="1:7" ht="99" customHeight="1">
      <c r="A186" s="37" t="s">
        <v>122</v>
      </c>
      <c r="B186" s="12">
        <v>992</v>
      </c>
      <c r="C186" s="13" t="s">
        <v>22</v>
      </c>
      <c r="D186" s="13" t="s">
        <v>9</v>
      </c>
      <c r="E186" s="15" t="s">
        <v>158</v>
      </c>
      <c r="F186" s="13" t="s">
        <v>123</v>
      </c>
      <c r="G186" s="30">
        <v>68000</v>
      </c>
    </row>
    <row r="187" spans="1:7" ht="15">
      <c r="A187" s="37" t="s">
        <v>252</v>
      </c>
      <c r="B187" s="12">
        <v>992</v>
      </c>
      <c r="C187" s="13" t="s">
        <v>22</v>
      </c>
      <c r="D187" s="13" t="s">
        <v>9</v>
      </c>
      <c r="E187" s="15" t="s">
        <v>251</v>
      </c>
      <c r="F187" s="13"/>
      <c r="G187" s="30">
        <f>G188</f>
        <v>15744.7</v>
      </c>
    </row>
    <row r="188" spans="1:7" ht="30.75">
      <c r="A188" s="36" t="s">
        <v>124</v>
      </c>
      <c r="B188" s="12">
        <v>992</v>
      </c>
      <c r="C188" s="13" t="s">
        <v>22</v>
      </c>
      <c r="D188" s="13" t="s">
        <v>9</v>
      </c>
      <c r="E188" s="15" t="s">
        <v>251</v>
      </c>
      <c r="F188" s="13" t="s">
        <v>125</v>
      </c>
      <c r="G188" s="30">
        <f>15540+204.7</f>
        <v>15744.7</v>
      </c>
    </row>
    <row r="189" spans="1:7" ht="46.5" customHeight="1">
      <c r="A189" s="36" t="s">
        <v>264</v>
      </c>
      <c r="B189" s="12">
        <v>992</v>
      </c>
      <c r="C189" s="13" t="s">
        <v>22</v>
      </c>
      <c r="D189" s="13" t="s">
        <v>9</v>
      </c>
      <c r="E189" s="15" t="s">
        <v>263</v>
      </c>
      <c r="F189" s="13"/>
      <c r="G189" s="30">
        <f>G190</f>
        <v>28800000</v>
      </c>
    </row>
    <row r="190" spans="1:7" ht="35.25" customHeight="1">
      <c r="A190" s="36" t="s">
        <v>124</v>
      </c>
      <c r="B190" s="12">
        <v>992</v>
      </c>
      <c r="C190" s="13" t="s">
        <v>22</v>
      </c>
      <c r="D190" s="13" t="s">
        <v>9</v>
      </c>
      <c r="E190" s="15" t="s">
        <v>263</v>
      </c>
      <c r="F190" s="13" t="s">
        <v>125</v>
      </c>
      <c r="G190" s="30">
        <v>28800000</v>
      </c>
    </row>
    <row r="191" spans="1:7" ht="52.5" customHeight="1">
      <c r="A191" s="36" t="s">
        <v>262</v>
      </c>
      <c r="B191" s="12">
        <v>992</v>
      </c>
      <c r="C191" s="13" t="s">
        <v>22</v>
      </c>
      <c r="D191" s="13" t="s">
        <v>9</v>
      </c>
      <c r="E191" s="15" t="s">
        <v>261</v>
      </c>
      <c r="F191" s="13"/>
      <c r="G191" s="30">
        <f>G192</f>
        <v>474850</v>
      </c>
    </row>
    <row r="192" spans="1:7" ht="33" customHeight="1">
      <c r="A192" s="36" t="s">
        <v>124</v>
      </c>
      <c r="B192" s="12">
        <v>992</v>
      </c>
      <c r="C192" s="13" t="s">
        <v>22</v>
      </c>
      <c r="D192" s="13" t="s">
        <v>9</v>
      </c>
      <c r="E192" s="15" t="s">
        <v>261</v>
      </c>
      <c r="F192" s="13" t="s">
        <v>125</v>
      </c>
      <c r="G192" s="30">
        <v>474850</v>
      </c>
    </row>
    <row r="193" spans="1:7" ht="15">
      <c r="A193" s="38" t="s">
        <v>207</v>
      </c>
      <c r="B193" s="22">
        <v>992</v>
      </c>
      <c r="C193" s="23" t="s">
        <v>15</v>
      </c>
      <c r="D193" s="23" t="s">
        <v>21</v>
      </c>
      <c r="E193" s="23"/>
      <c r="F193" s="42"/>
      <c r="G193" s="30">
        <f>G198</f>
        <v>200000</v>
      </c>
    </row>
    <row r="194" spans="1:7" ht="18.75" customHeight="1">
      <c r="A194" s="38" t="s">
        <v>208</v>
      </c>
      <c r="B194" s="22">
        <v>992</v>
      </c>
      <c r="C194" s="23" t="s">
        <v>15</v>
      </c>
      <c r="D194" s="23" t="s">
        <v>10</v>
      </c>
      <c r="E194" s="23"/>
      <c r="F194" s="43"/>
      <c r="G194" s="24">
        <f>G198</f>
        <v>200000</v>
      </c>
    </row>
    <row r="195" spans="1:7" ht="81.75" customHeight="1">
      <c r="A195" s="38" t="s">
        <v>239</v>
      </c>
      <c r="B195" s="22">
        <v>992</v>
      </c>
      <c r="C195" s="23" t="s">
        <v>15</v>
      </c>
      <c r="D195" s="23" t="s">
        <v>10</v>
      </c>
      <c r="E195" s="42" t="s">
        <v>209</v>
      </c>
      <c r="F195" s="25"/>
      <c r="G195" s="30">
        <f>G198</f>
        <v>200000</v>
      </c>
    </row>
    <row r="196" spans="1:7" ht="22.5" customHeight="1">
      <c r="A196" s="38" t="s">
        <v>210</v>
      </c>
      <c r="B196" s="22">
        <v>992</v>
      </c>
      <c r="C196" s="23" t="s">
        <v>15</v>
      </c>
      <c r="D196" s="23" t="s">
        <v>10</v>
      </c>
      <c r="E196" s="42" t="s">
        <v>211</v>
      </c>
      <c r="F196" s="25"/>
      <c r="G196" s="30">
        <f>G197</f>
        <v>200000</v>
      </c>
    </row>
    <row r="197" spans="1:7" ht="84" customHeight="1">
      <c r="A197" s="38" t="s">
        <v>212</v>
      </c>
      <c r="B197" s="22">
        <v>992</v>
      </c>
      <c r="C197" s="23" t="s">
        <v>15</v>
      </c>
      <c r="D197" s="23" t="s">
        <v>10</v>
      </c>
      <c r="E197" s="42" t="s">
        <v>213</v>
      </c>
      <c r="F197" s="25"/>
      <c r="G197" s="30">
        <f>G198</f>
        <v>200000</v>
      </c>
    </row>
    <row r="198" spans="1:7" ht="36" customHeight="1">
      <c r="A198" s="38" t="str">
        <f>$A$92</f>
        <v>Закупка товаров, работ и услуг для государственных (муниципальных) нужд</v>
      </c>
      <c r="B198" s="22">
        <v>992</v>
      </c>
      <c r="C198" s="23" t="s">
        <v>15</v>
      </c>
      <c r="D198" s="23" t="s">
        <v>10</v>
      </c>
      <c r="E198" s="42" t="s">
        <v>213</v>
      </c>
      <c r="F198" s="35">
        <v>200</v>
      </c>
      <c r="G198" s="30">
        <v>200000</v>
      </c>
    </row>
    <row r="199" spans="1:7" ht="18" customHeight="1">
      <c r="A199" s="37" t="s">
        <v>36</v>
      </c>
      <c r="B199" s="12">
        <v>992</v>
      </c>
      <c r="C199" s="13" t="s">
        <v>32</v>
      </c>
      <c r="D199" s="13" t="s">
        <v>21</v>
      </c>
      <c r="E199" s="11"/>
      <c r="F199" s="11"/>
      <c r="G199" s="24">
        <f>G200</f>
        <v>750000</v>
      </c>
    </row>
    <row r="200" spans="1:7" ht="19.5" customHeight="1">
      <c r="A200" s="37" t="s">
        <v>37</v>
      </c>
      <c r="B200" s="12">
        <v>992</v>
      </c>
      <c r="C200" s="13" t="s">
        <v>32</v>
      </c>
      <c r="D200" s="13" t="s">
        <v>9</v>
      </c>
      <c r="E200" s="11"/>
      <c r="F200" s="11"/>
      <c r="G200" s="24">
        <f>G201</f>
        <v>750000</v>
      </c>
    </row>
    <row r="201" spans="1:7" ht="80.25" customHeight="1">
      <c r="A201" s="37" t="s">
        <v>240</v>
      </c>
      <c r="B201" s="12">
        <v>992</v>
      </c>
      <c r="C201" s="13" t="s">
        <v>44</v>
      </c>
      <c r="D201" s="13" t="s">
        <v>45</v>
      </c>
      <c r="E201" s="15" t="s">
        <v>100</v>
      </c>
      <c r="F201" s="48"/>
      <c r="G201" s="24">
        <f>G202</f>
        <v>750000</v>
      </c>
    </row>
    <row r="202" spans="1:7" ht="102" customHeight="1">
      <c r="A202" s="37" t="s">
        <v>241</v>
      </c>
      <c r="B202" s="12">
        <v>992</v>
      </c>
      <c r="C202" s="13" t="s">
        <v>32</v>
      </c>
      <c r="D202" s="13" t="s">
        <v>9</v>
      </c>
      <c r="E202" s="15" t="s">
        <v>101</v>
      </c>
      <c r="F202" s="11"/>
      <c r="G202" s="24">
        <f>G203</f>
        <v>750000</v>
      </c>
    </row>
    <row r="203" spans="1:7" ht="105" customHeight="1">
      <c r="A203" s="37" t="s">
        <v>184</v>
      </c>
      <c r="B203" s="12">
        <v>992</v>
      </c>
      <c r="C203" s="13" t="s">
        <v>32</v>
      </c>
      <c r="D203" s="13" t="s">
        <v>9</v>
      </c>
      <c r="E203" s="15" t="s">
        <v>160</v>
      </c>
      <c r="F203" s="11"/>
      <c r="G203" s="24">
        <f>G204</f>
        <v>750000</v>
      </c>
    </row>
    <row r="204" spans="1:7" ht="36" customHeight="1">
      <c r="A204" s="37" t="s">
        <v>102</v>
      </c>
      <c r="B204" s="12">
        <v>992</v>
      </c>
      <c r="C204" s="13" t="s">
        <v>32</v>
      </c>
      <c r="D204" s="13" t="s">
        <v>9</v>
      </c>
      <c r="E204" s="15" t="s">
        <v>165</v>
      </c>
      <c r="F204" s="11"/>
      <c r="G204" s="24">
        <f>G206+G205</f>
        <v>750000</v>
      </c>
    </row>
    <row r="205" spans="1:7" ht="102" customHeight="1">
      <c r="A205" s="37" t="s">
        <v>122</v>
      </c>
      <c r="B205" s="12">
        <v>992</v>
      </c>
      <c r="C205" s="13" t="s">
        <v>32</v>
      </c>
      <c r="D205" s="13" t="s">
        <v>9</v>
      </c>
      <c r="E205" s="15" t="s">
        <v>165</v>
      </c>
      <c r="F205" s="11">
        <v>100</v>
      </c>
      <c r="G205" s="30">
        <v>373247</v>
      </c>
    </row>
    <row r="206" spans="1:7" ht="36" customHeight="1">
      <c r="A206" s="37" t="str">
        <f>$A$131</f>
        <v>Закупка товаров, работ и услуг для государственных (муниципальных) нужд</v>
      </c>
      <c r="B206" s="12">
        <v>992</v>
      </c>
      <c r="C206" s="13" t="s">
        <v>32</v>
      </c>
      <c r="D206" s="13" t="s">
        <v>9</v>
      </c>
      <c r="E206" s="15" t="s">
        <v>165</v>
      </c>
      <c r="F206" s="11">
        <v>200</v>
      </c>
      <c r="G206" s="30">
        <v>376753</v>
      </c>
    </row>
    <row r="207" spans="1:7" ht="35.25" customHeight="1">
      <c r="A207" s="38" t="s">
        <v>187</v>
      </c>
      <c r="B207" s="22">
        <v>992</v>
      </c>
      <c r="C207" s="23" t="s">
        <v>33</v>
      </c>
      <c r="D207" s="23" t="s">
        <v>21</v>
      </c>
      <c r="E207" s="21"/>
      <c r="F207" s="42"/>
      <c r="G207" s="24">
        <f>G212</f>
        <v>20000</v>
      </c>
    </row>
    <row r="208" spans="1:7" ht="39" customHeight="1">
      <c r="A208" s="38" t="s">
        <v>242</v>
      </c>
      <c r="B208" s="22">
        <v>992</v>
      </c>
      <c r="C208" s="23" t="s">
        <v>33</v>
      </c>
      <c r="D208" s="23" t="s">
        <v>9</v>
      </c>
      <c r="E208" s="21"/>
      <c r="F208" s="42"/>
      <c r="G208" s="24">
        <f>G212</f>
        <v>20000</v>
      </c>
    </row>
    <row r="209" spans="1:7" ht="39" customHeight="1">
      <c r="A209" s="38" t="s">
        <v>115</v>
      </c>
      <c r="B209" s="22">
        <v>992</v>
      </c>
      <c r="C209" s="23" t="s">
        <v>33</v>
      </c>
      <c r="D209" s="23" t="s">
        <v>9</v>
      </c>
      <c r="E209" s="42" t="s">
        <v>114</v>
      </c>
      <c r="F209" s="25"/>
      <c r="G209" s="24">
        <f>G212</f>
        <v>20000</v>
      </c>
    </row>
    <row r="210" spans="1:7" ht="33" customHeight="1">
      <c r="A210" s="38" t="s">
        <v>188</v>
      </c>
      <c r="B210" s="22">
        <v>992</v>
      </c>
      <c r="C210" s="23" t="s">
        <v>33</v>
      </c>
      <c r="D210" s="23" t="s">
        <v>9</v>
      </c>
      <c r="E210" s="42" t="s">
        <v>189</v>
      </c>
      <c r="F210" s="25"/>
      <c r="G210" s="24">
        <f>G212</f>
        <v>20000</v>
      </c>
    </row>
    <row r="211" spans="1:7" ht="36.75" customHeight="1">
      <c r="A211" s="38" t="s">
        <v>190</v>
      </c>
      <c r="B211" s="22">
        <v>992</v>
      </c>
      <c r="C211" s="23" t="s">
        <v>33</v>
      </c>
      <c r="D211" s="23" t="s">
        <v>9</v>
      </c>
      <c r="E211" s="42" t="s">
        <v>191</v>
      </c>
      <c r="F211" s="25"/>
      <c r="G211" s="24">
        <f>G212</f>
        <v>20000</v>
      </c>
    </row>
    <row r="212" spans="1:7" ht="36" customHeight="1">
      <c r="A212" s="38" t="s">
        <v>192</v>
      </c>
      <c r="B212" s="22">
        <v>992</v>
      </c>
      <c r="C212" s="23" t="s">
        <v>33</v>
      </c>
      <c r="D212" s="23" t="s">
        <v>9</v>
      </c>
      <c r="E212" s="42" t="s">
        <v>191</v>
      </c>
      <c r="F212" s="35">
        <v>700</v>
      </c>
      <c r="G212" s="24">
        <v>20000</v>
      </c>
    </row>
    <row r="213" spans="1:7" ht="22.5" customHeight="1">
      <c r="A213" s="44"/>
      <c r="B213" s="44"/>
      <c r="C213" s="44"/>
      <c r="D213" s="44"/>
      <c r="E213" s="44"/>
      <c r="F213" s="44"/>
      <c r="G213" s="58"/>
    </row>
    <row r="214" spans="1:8" ht="15.75" customHeight="1">
      <c r="A214" s="26" t="s">
        <v>269</v>
      </c>
      <c r="B214" s="26"/>
      <c r="C214" s="26"/>
      <c r="D214" s="26"/>
      <c r="E214" s="27"/>
      <c r="F214" s="27"/>
      <c r="G214" s="59"/>
      <c r="H214" s="26"/>
    </row>
    <row r="215" spans="1:8" ht="18">
      <c r="A215" s="5" t="s">
        <v>267</v>
      </c>
      <c r="B215" s="5"/>
      <c r="C215" s="5"/>
      <c r="D215" s="5"/>
      <c r="E215" s="5"/>
      <c r="H215" s="28"/>
    </row>
    <row r="216" spans="1:7" ht="18">
      <c r="A216" s="20" t="s">
        <v>246</v>
      </c>
      <c r="B216" s="5"/>
      <c r="C216" s="5"/>
      <c r="D216" s="5"/>
      <c r="E216" s="5"/>
      <c r="F216" s="5"/>
      <c r="G216" s="60" t="s">
        <v>268</v>
      </c>
    </row>
  </sheetData>
  <sheetProtection/>
  <mergeCells count="9">
    <mergeCell ref="C7:G7"/>
    <mergeCell ref="C8:G8"/>
    <mergeCell ref="C9:G9"/>
    <mergeCell ref="C10:G10"/>
    <mergeCell ref="A12:G13"/>
    <mergeCell ref="C1:G1"/>
    <mergeCell ref="C2:G2"/>
    <mergeCell ref="C3:G3"/>
    <mergeCell ref="C4:G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2020-04-01T09:12:00Z</cp:lastPrinted>
  <dcterms:created xsi:type="dcterms:W3CDTF">2008-03-17T05:55:29Z</dcterms:created>
  <dcterms:modified xsi:type="dcterms:W3CDTF">2020-06-04T11:43:08Z</dcterms:modified>
  <cp:category/>
  <cp:version/>
  <cp:contentType/>
  <cp:contentStatus/>
</cp:coreProperties>
</file>